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Patinage\CFOA\ZEBULON\"/>
    </mc:Choice>
  </mc:AlternateContent>
  <xr:revisionPtr revIDLastSave="0" documentId="13_ncr:1_{CCC692EA-A638-4C90-A1C4-610C3DA5F8E4}" xr6:coauthVersionLast="47" xr6:coauthVersionMax="47" xr10:uidLastSave="{00000000-0000-0000-0000-000000000000}"/>
  <bookViews>
    <workbookView xWindow="-28920" yWindow="-120" windowWidth="29040" windowHeight="17640" tabRatio="920" firstSheet="1" activeTab="1" xr2:uid="{00000000-000D-0000-FFFF-FFFF00000000}"/>
  </bookViews>
  <sheets>
    <sheet name="MAPPING" sheetId="1" state="hidden" r:id="rId1"/>
    <sheet name="PANORAMA EVENEMENT" sheetId="2" r:id="rId2"/>
    <sheet name="EXPORT AGORA" sheetId="3" r:id="rId3"/>
    <sheet name="PANORAMA JURY" sheetId="4" r:id="rId4"/>
    <sheet name="Lundi" sheetId="5" r:id="rId5"/>
    <sheet name="Mardi" sheetId="6" r:id="rId6"/>
    <sheet name="Mercredi" sheetId="7" r:id="rId7"/>
    <sheet name="Jeudi" sheetId="8" r:id="rId8"/>
    <sheet name="Vendredi" sheetId="9" r:id="rId9"/>
    <sheet name="Samedi" sheetId="10" r:id="rId10"/>
    <sheet name="Dimanche" sheetId="11" r:id="rId11"/>
    <sheet name="RECAPITULATIF ARBITRAGE" sheetId="12" r:id="rId12"/>
  </sheets>
  <definedNames>
    <definedName name="_xlnm.Print_Titles" localSheetId="10">Dimanche!$1:$8</definedName>
    <definedName name="_xlnm.Print_Titles" localSheetId="7">Jeudi!$1:$8</definedName>
    <definedName name="_xlnm.Print_Titles" localSheetId="4">Lundi!$1:$8</definedName>
    <definedName name="_xlnm.Print_Titles" localSheetId="5">Mardi!$1:$8</definedName>
    <definedName name="_xlnm.Print_Titles" localSheetId="6">Mercredi!$1:$8</definedName>
    <definedName name="_xlnm.Print_Titles" localSheetId="9">Samedi!$1:$8</definedName>
    <definedName name="_xlnm.Print_Titles" localSheetId="8">Vendredi!$1:$8</definedName>
    <definedName name="listefonction">MAPPING!$A$2:$A$29</definedName>
    <definedName name="listeniveau">MAPPING!$A$36:$A$41</definedName>
    <definedName name="listesegment">MAPPING!$F$2:$F$28</definedName>
    <definedName name="NiveauIndem" localSheetId="2">'EXPORT AGORA'!#REF!</definedName>
    <definedName name="NiveauIndem">'PANORAMA EVENEMENT'!$E$6</definedName>
    <definedName name="_xlnm.Print_Area" localSheetId="10">Dimanche!$A$1:$BA$48</definedName>
    <definedName name="_xlnm.Print_Area" localSheetId="2">'EXPORT AGORA'!$A$1:$D$41</definedName>
    <definedName name="_xlnm.Print_Area" localSheetId="7">Jeudi!$A$1:$BA$48</definedName>
    <definedName name="_xlnm.Print_Area" localSheetId="4">Lundi!$A$1:$BA$48</definedName>
    <definedName name="_xlnm.Print_Area" localSheetId="5">Mardi!$A$1:$BA$48</definedName>
    <definedName name="_xlnm.Print_Area" localSheetId="6">Mercredi!$A$1:$BA$48</definedName>
    <definedName name="_xlnm.Print_Area" localSheetId="1">'PANORAMA EVENEMENT'!$A$1:$F$50</definedName>
    <definedName name="_xlnm.Print_Area" localSheetId="3">'PANORAMA JURY'!$A$1:$D$42</definedName>
    <definedName name="_xlnm.Print_Area" localSheetId="11">'RECAPITULATIF ARBITRAGE'!$A$1:$AV$33</definedName>
    <definedName name="_xlnm.Print_Area" localSheetId="9">Samedi!$A$1:$BA$48</definedName>
    <definedName name="_xlnm.Print_Area" localSheetId="8">Vendredi!$A$1:$BA$48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2" i="4" l="1"/>
  <c r="BJ78" i="5"/>
  <c r="BJ77" i="5"/>
  <c r="BJ76" i="5"/>
  <c r="BJ75" i="5"/>
  <c r="BJ74" i="5"/>
  <c r="BJ73" i="5"/>
  <c r="BJ72" i="5"/>
  <c r="BJ71" i="5"/>
  <c r="BJ70" i="5"/>
  <c r="BJ69" i="5"/>
  <c r="BJ68" i="5"/>
  <c r="BJ67" i="5"/>
  <c r="BJ66" i="5"/>
  <c r="BJ65" i="5"/>
  <c r="BJ64" i="5"/>
  <c r="BJ63" i="5"/>
  <c r="BJ62" i="5"/>
  <c r="BJ61" i="5"/>
  <c r="BJ60" i="5"/>
  <c r="BJ59" i="5"/>
  <c r="BJ58" i="5"/>
  <c r="BJ57" i="5"/>
  <c r="BJ56" i="5"/>
  <c r="BJ55" i="5"/>
  <c r="BJ54" i="5"/>
  <c r="BJ53" i="5"/>
  <c r="BJ52" i="5"/>
  <c r="BJ51" i="5"/>
  <c r="BJ50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V6" i="5"/>
  <c r="AJ6" i="5"/>
  <c r="AV5" i="5"/>
  <c r="AT5" i="5"/>
  <c r="AT6" i="5" s="1"/>
  <c r="AO6" i="12" s="1"/>
  <c r="AS5" i="5"/>
  <c r="AS6" i="5" s="1"/>
  <c r="AN6" i="12" s="1"/>
  <c r="AJ5" i="5"/>
  <c r="AG5" i="5"/>
  <c r="AG6" i="5" s="1"/>
  <c r="AB6" i="12" s="1"/>
  <c r="U5" i="5"/>
  <c r="U6" i="5" s="1"/>
  <c r="P6" i="12" s="1"/>
  <c r="A5" i="5"/>
  <c r="BA4" i="5"/>
  <c r="BA5" i="5" s="1"/>
  <c r="BA6" i="5" s="1"/>
  <c r="AV6" i="12" s="1"/>
  <c r="AZ4" i="5"/>
  <c r="AZ5" i="5" s="1"/>
  <c r="AZ6" i="5" s="1"/>
  <c r="AU6" i="12" s="1"/>
  <c r="AY4" i="5"/>
  <c r="AY5" i="5" s="1"/>
  <c r="AY6" i="5" s="1"/>
  <c r="AT6" i="12" s="1"/>
  <c r="AX4" i="5"/>
  <c r="AX5" i="5" s="1"/>
  <c r="AX6" i="5" s="1"/>
  <c r="AS6" i="12" s="1"/>
  <c r="AW4" i="5"/>
  <c r="AW5" i="5" s="1"/>
  <c r="AW6" i="5" s="1"/>
  <c r="AR6" i="12" s="1"/>
  <c r="AV4" i="5"/>
  <c r="AU4" i="5"/>
  <c r="AU5" i="5" s="1"/>
  <c r="AU6" i="5" s="1"/>
  <c r="AP6" i="12" s="1"/>
  <c r="AT4" i="5"/>
  <c r="AS4" i="5"/>
  <c r="AR4" i="5"/>
  <c r="AR5" i="5" s="1"/>
  <c r="AR6" i="5" s="1"/>
  <c r="AM6" i="12" s="1"/>
  <c r="AQ4" i="5"/>
  <c r="AQ5" i="5" s="1"/>
  <c r="AQ6" i="5" s="1"/>
  <c r="AL6" i="12" s="1"/>
  <c r="AP4" i="5"/>
  <c r="AP5" i="5" s="1"/>
  <c r="AP6" i="5" s="1"/>
  <c r="AK6" i="12" s="1"/>
  <c r="AO4" i="5"/>
  <c r="AO5" i="5" s="1"/>
  <c r="AO6" i="5" s="1"/>
  <c r="AJ6" i="12" s="1"/>
  <c r="AN4" i="5"/>
  <c r="AN5" i="5" s="1"/>
  <c r="AN6" i="5" s="1"/>
  <c r="AI6" i="12" s="1"/>
  <c r="AM4" i="5"/>
  <c r="AM5" i="5" s="1"/>
  <c r="AM6" i="5" s="1"/>
  <c r="AH6" i="12" s="1"/>
  <c r="AL4" i="5"/>
  <c r="AL5" i="5" s="1"/>
  <c r="AL6" i="5" s="1"/>
  <c r="AG6" i="12" s="1"/>
  <c r="AK4" i="5"/>
  <c r="AK5" i="5" s="1"/>
  <c r="AK6" i="5" s="1"/>
  <c r="AF6" i="12" s="1"/>
  <c r="AJ4" i="5"/>
  <c r="AI4" i="5"/>
  <c r="AI5" i="5" s="1"/>
  <c r="AI6" i="5" s="1"/>
  <c r="AD6" i="12" s="1"/>
  <c r="AH4" i="5"/>
  <c r="AH5" i="5" s="1"/>
  <c r="AH6" i="5" s="1"/>
  <c r="AC6" i="12" s="1"/>
  <c r="AG4" i="5"/>
  <c r="AF4" i="5"/>
  <c r="AF5" i="5" s="1"/>
  <c r="AF6" i="5" s="1"/>
  <c r="AA6" i="12" s="1"/>
  <c r="AE4" i="5"/>
  <c r="AE5" i="5" s="1"/>
  <c r="AE6" i="5" s="1"/>
  <c r="Z6" i="12" s="1"/>
  <c r="AD4" i="5"/>
  <c r="AD5" i="5" s="1"/>
  <c r="AD6" i="5" s="1"/>
  <c r="Y6" i="12" s="1"/>
  <c r="AC4" i="5"/>
  <c r="AC5" i="5" s="1"/>
  <c r="AC6" i="5" s="1"/>
  <c r="X6" i="12" s="1"/>
  <c r="AB4" i="5"/>
  <c r="AB5" i="5" s="1"/>
  <c r="AB6" i="5" s="1"/>
  <c r="W6" i="12" s="1"/>
  <c r="AA4" i="5"/>
  <c r="AA5" i="5" s="1"/>
  <c r="AA6" i="5" s="1"/>
  <c r="V6" i="12" s="1"/>
  <c r="Z4" i="5"/>
  <c r="Z5" i="5" s="1"/>
  <c r="Z6" i="5" s="1"/>
  <c r="U6" i="12" s="1"/>
  <c r="Y4" i="5"/>
  <c r="Y5" i="5" s="1"/>
  <c r="Y6" i="5" s="1"/>
  <c r="T6" i="12" s="1"/>
  <c r="X4" i="5"/>
  <c r="X5" i="5" s="1"/>
  <c r="X6" i="5" s="1"/>
  <c r="S6" i="12" s="1"/>
  <c r="W4" i="5"/>
  <c r="W5" i="5" s="1"/>
  <c r="W6" i="5" s="1"/>
  <c r="R6" i="12" s="1"/>
  <c r="V4" i="5"/>
  <c r="V5" i="5" s="1"/>
  <c r="V6" i="5" s="1"/>
  <c r="Q6" i="12" s="1"/>
  <c r="U4" i="5"/>
  <c r="T4" i="5"/>
  <c r="T5" i="5" s="1"/>
  <c r="T6" i="5" s="1"/>
  <c r="O6" i="12" s="1"/>
  <c r="S4" i="5"/>
  <c r="S5" i="5" s="1"/>
  <c r="S6" i="5" s="1"/>
  <c r="N6" i="12" s="1"/>
  <c r="R4" i="5"/>
  <c r="R5" i="5" s="1"/>
  <c r="R6" i="5" s="1"/>
  <c r="M6" i="12" s="1"/>
  <c r="Q4" i="5"/>
  <c r="Q5" i="5" s="1"/>
  <c r="Q6" i="5" s="1"/>
  <c r="L6" i="12" s="1"/>
  <c r="P4" i="5"/>
  <c r="P5" i="5" s="1"/>
  <c r="P6" i="5" s="1"/>
  <c r="K6" i="12" s="1"/>
  <c r="O4" i="5"/>
  <c r="O5" i="5" s="1"/>
  <c r="O6" i="5" s="1"/>
  <c r="J6" i="12" s="1"/>
  <c r="N4" i="5"/>
  <c r="N5" i="5" s="1"/>
  <c r="N6" i="5" s="1"/>
  <c r="I6" i="12" s="1"/>
  <c r="M4" i="5"/>
  <c r="M5" i="5" s="1"/>
  <c r="M6" i="5" s="1"/>
  <c r="H6" i="12" s="1"/>
  <c r="L4" i="5"/>
  <c r="L5" i="5" s="1"/>
  <c r="L6" i="5" s="1"/>
  <c r="G6" i="12" s="1"/>
  <c r="K4" i="5"/>
  <c r="K5" i="5" s="1"/>
  <c r="K6" i="5" s="1"/>
  <c r="F6" i="12" s="1"/>
  <c r="J4" i="5"/>
  <c r="J5" i="5" s="1"/>
  <c r="J6" i="5" s="1"/>
  <c r="E6" i="12" s="1"/>
  <c r="I4" i="5"/>
  <c r="I5" i="5" s="1"/>
  <c r="I6" i="5" s="1"/>
  <c r="D6" i="12" s="1"/>
  <c r="H4" i="5"/>
  <c r="H5" i="5" s="1"/>
  <c r="H6" i="5" s="1"/>
  <c r="C6" i="12" s="1"/>
  <c r="A2" i="5"/>
  <c r="A1" i="5"/>
  <c r="BJ78" i="6"/>
  <c r="BJ77" i="6"/>
  <c r="BJ76" i="6"/>
  <c r="BJ75" i="6"/>
  <c r="BJ74" i="6"/>
  <c r="BJ73" i="6"/>
  <c r="BJ72" i="6"/>
  <c r="BJ71" i="6"/>
  <c r="BJ70" i="6"/>
  <c r="BJ69" i="6"/>
  <c r="BJ68" i="6"/>
  <c r="BJ67" i="6"/>
  <c r="BJ66" i="6"/>
  <c r="BJ65" i="6"/>
  <c r="BJ64" i="6"/>
  <c r="BJ63" i="6"/>
  <c r="BJ62" i="6"/>
  <c r="BJ61" i="6"/>
  <c r="BJ60" i="6"/>
  <c r="BJ59" i="6"/>
  <c r="BJ58" i="6"/>
  <c r="BJ57" i="6"/>
  <c r="BJ56" i="6"/>
  <c r="BJ55" i="6"/>
  <c r="BJ54" i="6"/>
  <c r="BJ53" i="6"/>
  <c r="BJ52" i="6"/>
  <c r="BJ51" i="6"/>
  <c r="BJ50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AX5" i="6"/>
  <c r="AX6" i="6" s="1"/>
  <c r="AS7" i="12" s="1"/>
  <c r="AV5" i="6"/>
  <c r="AV6" i="6" s="1"/>
  <c r="AQ7" i="12" s="1"/>
  <c r="AU5" i="6"/>
  <c r="AU6" i="6" s="1"/>
  <c r="AP7" i="12" s="1"/>
  <c r="AJ5" i="6"/>
  <c r="AJ6" i="6" s="1"/>
  <c r="AE7" i="12" s="1"/>
  <c r="AI5" i="6"/>
  <c r="AI6" i="6" s="1"/>
  <c r="AD7" i="12" s="1"/>
  <c r="W5" i="6"/>
  <c r="W6" i="6" s="1"/>
  <c r="R7" i="12" s="1"/>
  <c r="A5" i="6"/>
  <c r="BA4" i="6"/>
  <c r="BA5" i="6" s="1"/>
  <c r="BA6" i="6" s="1"/>
  <c r="AV7" i="12" s="1"/>
  <c r="AZ4" i="6"/>
  <c r="AZ5" i="6" s="1"/>
  <c r="AZ6" i="6" s="1"/>
  <c r="AU7" i="12" s="1"/>
  <c r="AY4" i="6"/>
  <c r="AY5" i="6" s="1"/>
  <c r="AY6" i="6" s="1"/>
  <c r="AT7" i="12" s="1"/>
  <c r="AX4" i="6"/>
  <c r="AW4" i="6"/>
  <c r="AW5" i="6" s="1"/>
  <c r="AW6" i="6" s="1"/>
  <c r="AR7" i="12" s="1"/>
  <c r="AV4" i="6"/>
  <c r="AU4" i="6"/>
  <c r="AT4" i="6"/>
  <c r="AT5" i="6" s="1"/>
  <c r="AT6" i="6" s="1"/>
  <c r="AO7" i="12" s="1"/>
  <c r="AS4" i="6"/>
  <c r="AS5" i="6" s="1"/>
  <c r="AS6" i="6" s="1"/>
  <c r="AN7" i="12" s="1"/>
  <c r="AR4" i="6"/>
  <c r="AR5" i="6" s="1"/>
  <c r="AR6" i="6" s="1"/>
  <c r="AM7" i="12" s="1"/>
  <c r="AQ4" i="6"/>
  <c r="AQ5" i="6" s="1"/>
  <c r="AQ6" i="6" s="1"/>
  <c r="AL7" i="12" s="1"/>
  <c r="AP4" i="6"/>
  <c r="AP5" i="6" s="1"/>
  <c r="AP6" i="6" s="1"/>
  <c r="AK7" i="12" s="1"/>
  <c r="AO4" i="6"/>
  <c r="AO5" i="6" s="1"/>
  <c r="AO6" i="6" s="1"/>
  <c r="AJ7" i="12" s="1"/>
  <c r="AN4" i="6"/>
  <c r="AN5" i="6" s="1"/>
  <c r="AN6" i="6" s="1"/>
  <c r="AI7" i="12" s="1"/>
  <c r="AM4" i="6"/>
  <c r="AM5" i="6" s="1"/>
  <c r="AM6" i="6" s="1"/>
  <c r="AH7" i="12" s="1"/>
  <c r="AL4" i="6"/>
  <c r="AL5" i="6" s="1"/>
  <c r="AL6" i="6" s="1"/>
  <c r="AG7" i="12" s="1"/>
  <c r="AK4" i="6"/>
  <c r="AK5" i="6" s="1"/>
  <c r="AK6" i="6" s="1"/>
  <c r="AF7" i="12" s="1"/>
  <c r="AJ4" i="6"/>
  <c r="AI4" i="6"/>
  <c r="AH4" i="6"/>
  <c r="AH5" i="6" s="1"/>
  <c r="AH6" i="6" s="1"/>
  <c r="AC7" i="12" s="1"/>
  <c r="AG4" i="6"/>
  <c r="AG5" i="6" s="1"/>
  <c r="AG6" i="6" s="1"/>
  <c r="AB7" i="12" s="1"/>
  <c r="AF4" i="6"/>
  <c r="AF5" i="6" s="1"/>
  <c r="AF6" i="6" s="1"/>
  <c r="AA7" i="12" s="1"/>
  <c r="AE4" i="6"/>
  <c r="AE5" i="6" s="1"/>
  <c r="AE6" i="6" s="1"/>
  <c r="Z7" i="12" s="1"/>
  <c r="AD4" i="6"/>
  <c r="AD5" i="6" s="1"/>
  <c r="AD6" i="6" s="1"/>
  <c r="Y7" i="12" s="1"/>
  <c r="AC4" i="6"/>
  <c r="AC5" i="6" s="1"/>
  <c r="AC6" i="6" s="1"/>
  <c r="X7" i="12" s="1"/>
  <c r="AB4" i="6"/>
  <c r="AB5" i="6" s="1"/>
  <c r="AB6" i="6" s="1"/>
  <c r="W7" i="12" s="1"/>
  <c r="AA4" i="6"/>
  <c r="AA5" i="6" s="1"/>
  <c r="AA6" i="6" s="1"/>
  <c r="V7" i="12" s="1"/>
  <c r="Z4" i="6"/>
  <c r="Z5" i="6" s="1"/>
  <c r="Z6" i="6" s="1"/>
  <c r="U7" i="12" s="1"/>
  <c r="Y4" i="6"/>
  <c r="Y5" i="6" s="1"/>
  <c r="Y6" i="6" s="1"/>
  <c r="T7" i="12" s="1"/>
  <c r="X4" i="6"/>
  <c r="X5" i="6" s="1"/>
  <c r="X6" i="6" s="1"/>
  <c r="S7" i="12" s="1"/>
  <c r="W4" i="6"/>
  <c r="V4" i="6"/>
  <c r="V5" i="6" s="1"/>
  <c r="V6" i="6" s="1"/>
  <c r="Q7" i="12" s="1"/>
  <c r="U4" i="6"/>
  <c r="U5" i="6" s="1"/>
  <c r="U6" i="6" s="1"/>
  <c r="P7" i="12" s="1"/>
  <c r="T4" i="6"/>
  <c r="T5" i="6" s="1"/>
  <c r="T6" i="6" s="1"/>
  <c r="O7" i="12" s="1"/>
  <c r="S4" i="6"/>
  <c r="S5" i="6" s="1"/>
  <c r="S6" i="6" s="1"/>
  <c r="N7" i="12" s="1"/>
  <c r="R4" i="6"/>
  <c r="R5" i="6" s="1"/>
  <c r="R6" i="6" s="1"/>
  <c r="M7" i="12" s="1"/>
  <c r="Q4" i="6"/>
  <c r="Q5" i="6" s="1"/>
  <c r="Q6" i="6" s="1"/>
  <c r="L7" i="12" s="1"/>
  <c r="P4" i="6"/>
  <c r="P5" i="6" s="1"/>
  <c r="P6" i="6" s="1"/>
  <c r="K7" i="12" s="1"/>
  <c r="O4" i="6"/>
  <c r="O5" i="6" s="1"/>
  <c r="O6" i="6" s="1"/>
  <c r="J7" i="12" s="1"/>
  <c r="N4" i="6"/>
  <c r="N5" i="6" s="1"/>
  <c r="N6" i="6" s="1"/>
  <c r="I7" i="12" s="1"/>
  <c r="M4" i="6"/>
  <c r="M5" i="6" s="1"/>
  <c r="M6" i="6" s="1"/>
  <c r="H7" i="12" s="1"/>
  <c r="L4" i="6"/>
  <c r="L5" i="6" s="1"/>
  <c r="L6" i="6" s="1"/>
  <c r="G7" i="12" s="1"/>
  <c r="K4" i="6"/>
  <c r="K5" i="6" s="1"/>
  <c r="K6" i="6" s="1"/>
  <c r="F7" i="12" s="1"/>
  <c r="J4" i="6"/>
  <c r="J5" i="6" s="1"/>
  <c r="J6" i="6" s="1"/>
  <c r="E7" i="12" s="1"/>
  <c r="I4" i="6"/>
  <c r="I5" i="6" s="1"/>
  <c r="I6" i="6" s="1"/>
  <c r="D7" i="12" s="1"/>
  <c r="H4" i="6"/>
  <c r="H5" i="6" s="1"/>
  <c r="H6" i="6" s="1"/>
  <c r="C7" i="12" s="1"/>
  <c r="A2" i="6"/>
  <c r="A1" i="6"/>
  <c r="BJ78" i="7"/>
  <c r="BJ77" i="7"/>
  <c r="BJ76" i="7"/>
  <c r="BJ75" i="7"/>
  <c r="BJ74" i="7"/>
  <c r="BJ73" i="7"/>
  <c r="BJ72" i="7"/>
  <c r="BJ71" i="7"/>
  <c r="BJ70" i="7"/>
  <c r="BJ69" i="7"/>
  <c r="BJ68" i="7"/>
  <c r="BJ67" i="7"/>
  <c r="BJ66" i="7"/>
  <c r="BJ65" i="7"/>
  <c r="BJ64" i="7"/>
  <c r="BJ63" i="7"/>
  <c r="BJ62" i="7"/>
  <c r="BJ61" i="7"/>
  <c r="BJ60" i="7"/>
  <c r="BJ59" i="7"/>
  <c r="BJ58" i="7"/>
  <c r="BJ57" i="7"/>
  <c r="BJ56" i="7"/>
  <c r="BJ55" i="7"/>
  <c r="BJ54" i="7"/>
  <c r="BJ53" i="7"/>
  <c r="BJ52" i="7"/>
  <c r="BJ51" i="7"/>
  <c r="BJ50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H4" i="7" s="1"/>
  <c r="H5" i="7" s="1"/>
  <c r="H6" i="7" s="1"/>
  <c r="C8" i="12" s="1"/>
  <c r="C13" i="7"/>
  <c r="C12" i="7"/>
  <c r="C11" i="7"/>
  <c r="C10" i="7"/>
  <c r="C9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BA5" i="7"/>
  <c r="BA6" i="7" s="1"/>
  <c r="AV8" i="12" s="1"/>
  <c r="AX5" i="7"/>
  <c r="AX6" i="7" s="1"/>
  <c r="AS8" i="12" s="1"/>
  <c r="AW5" i="7"/>
  <c r="AW6" i="7" s="1"/>
  <c r="AR8" i="12" s="1"/>
  <c r="AU5" i="7"/>
  <c r="AU6" i="7" s="1"/>
  <c r="AP8" i="12" s="1"/>
  <c r="AO5" i="7"/>
  <c r="AO6" i="7" s="1"/>
  <c r="AJ8" i="12" s="1"/>
  <c r="AL5" i="7"/>
  <c r="AL6" i="7" s="1"/>
  <c r="AG8" i="12" s="1"/>
  <c r="AK5" i="7"/>
  <c r="AK6" i="7" s="1"/>
  <c r="AF8" i="12" s="1"/>
  <c r="AI5" i="7"/>
  <c r="AI6" i="7" s="1"/>
  <c r="AD8" i="12" s="1"/>
  <c r="AC5" i="7"/>
  <c r="AC6" i="7" s="1"/>
  <c r="X8" i="12" s="1"/>
  <c r="Y5" i="7"/>
  <c r="Y6" i="7" s="1"/>
  <c r="T8" i="12" s="1"/>
  <c r="W5" i="7"/>
  <c r="W6" i="7" s="1"/>
  <c r="R8" i="12" s="1"/>
  <c r="Q5" i="7"/>
  <c r="Q6" i="7" s="1"/>
  <c r="L8" i="12" s="1"/>
  <c r="M5" i="7"/>
  <c r="M6" i="7" s="1"/>
  <c r="H8" i="12" s="1"/>
  <c r="K5" i="7"/>
  <c r="K6" i="7" s="1"/>
  <c r="F8" i="12" s="1"/>
  <c r="A5" i="7"/>
  <c r="BA4" i="7"/>
  <c r="AZ4" i="7"/>
  <c r="AZ5" i="7" s="1"/>
  <c r="AZ6" i="7" s="1"/>
  <c r="AU8" i="12" s="1"/>
  <c r="AY4" i="7"/>
  <c r="AY5" i="7" s="1"/>
  <c r="AY6" i="7" s="1"/>
  <c r="AT8" i="12" s="1"/>
  <c r="AX4" i="7"/>
  <c r="AW4" i="7"/>
  <c r="AV4" i="7"/>
  <c r="AV5" i="7" s="1"/>
  <c r="AV6" i="7" s="1"/>
  <c r="AQ8" i="12" s="1"/>
  <c r="AU4" i="7"/>
  <c r="AT4" i="7"/>
  <c r="AT5" i="7" s="1"/>
  <c r="AT6" i="7" s="1"/>
  <c r="AO8" i="12" s="1"/>
  <c r="AS4" i="7"/>
  <c r="AS5" i="7" s="1"/>
  <c r="AS6" i="7" s="1"/>
  <c r="AN8" i="12" s="1"/>
  <c r="AR4" i="7"/>
  <c r="AR5" i="7" s="1"/>
  <c r="AR6" i="7" s="1"/>
  <c r="AM8" i="12" s="1"/>
  <c r="AQ4" i="7"/>
  <c r="AQ5" i="7" s="1"/>
  <c r="AQ6" i="7" s="1"/>
  <c r="AL8" i="12" s="1"/>
  <c r="AP4" i="7"/>
  <c r="AP5" i="7" s="1"/>
  <c r="AP6" i="7" s="1"/>
  <c r="AK8" i="12" s="1"/>
  <c r="AO4" i="7"/>
  <c r="AN4" i="7"/>
  <c r="AN5" i="7" s="1"/>
  <c r="AN6" i="7" s="1"/>
  <c r="AI8" i="12" s="1"/>
  <c r="AM4" i="7"/>
  <c r="AM5" i="7" s="1"/>
  <c r="AM6" i="7" s="1"/>
  <c r="AH8" i="12" s="1"/>
  <c r="AL4" i="7"/>
  <c r="AK4" i="7"/>
  <c r="AJ4" i="7"/>
  <c r="AJ5" i="7" s="1"/>
  <c r="AJ6" i="7" s="1"/>
  <c r="AE8" i="12" s="1"/>
  <c r="AI4" i="7"/>
  <c r="AH4" i="7"/>
  <c r="AH5" i="7" s="1"/>
  <c r="AH6" i="7" s="1"/>
  <c r="AC8" i="12" s="1"/>
  <c r="AG4" i="7"/>
  <c r="AG5" i="7" s="1"/>
  <c r="AG6" i="7" s="1"/>
  <c r="AB8" i="12" s="1"/>
  <c r="AF4" i="7"/>
  <c r="AF5" i="7" s="1"/>
  <c r="AF6" i="7" s="1"/>
  <c r="AA8" i="12" s="1"/>
  <c r="AE4" i="7"/>
  <c r="AE5" i="7" s="1"/>
  <c r="AE6" i="7" s="1"/>
  <c r="Z8" i="12" s="1"/>
  <c r="AD4" i="7"/>
  <c r="AD5" i="7" s="1"/>
  <c r="AD6" i="7" s="1"/>
  <c r="Y8" i="12" s="1"/>
  <c r="AC4" i="7"/>
  <c r="AB4" i="7"/>
  <c r="AB5" i="7" s="1"/>
  <c r="AB6" i="7" s="1"/>
  <c r="W8" i="12" s="1"/>
  <c r="AA4" i="7"/>
  <c r="AA5" i="7" s="1"/>
  <c r="AA6" i="7" s="1"/>
  <c r="V8" i="12" s="1"/>
  <c r="Z4" i="7"/>
  <c r="Z5" i="7" s="1"/>
  <c r="Z6" i="7" s="1"/>
  <c r="U8" i="12" s="1"/>
  <c r="Y4" i="7"/>
  <c r="X4" i="7"/>
  <c r="X5" i="7" s="1"/>
  <c r="X6" i="7" s="1"/>
  <c r="S8" i="12" s="1"/>
  <c r="W4" i="7"/>
  <c r="V4" i="7"/>
  <c r="V5" i="7" s="1"/>
  <c r="V6" i="7" s="1"/>
  <c r="Q8" i="12" s="1"/>
  <c r="U4" i="7"/>
  <c r="U5" i="7" s="1"/>
  <c r="U6" i="7" s="1"/>
  <c r="P8" i="12" s="1"/>
  <c r="T4" i="7"/>
  <c r="T5" i="7" s="1"/>
  <c r="T6" i="7" s="1"/>
  <c r="O8" i="12" s="1"/>
  <c r="S4" i="7"/>
  <c r="S5" i="7" s="1"/>
  <c r="S6" i="7" s="1"/>
  <c r="N8" i="12" s="1"/>
  <c r="R4" i="7"/>
  <c r="R5" i="7" s="1"/>
  <c r="R6" i="7" s="1"/>
  <c r="M8" i="12" s="1"/>
  <c r="Q4" i="7"/>
  <c r="P4" i="7"/>
  <c r="P5" i="7" s="1"/>
  <c r="P6" i="7" s="1"/>
  <c r="K8" i="12" s="1"/>
  <c r="O4" i="7"/>
  <c r="O5" i="7" s="1"/>
  <c r="O6" i="7" s="1"/>
  <c r="J8" i="12" s="1"/>
  <c r="N4" i="7"/>
  <c r="N5" i="7" s="1"/>
  <c r="N6" i="7" s="1"/>
  <c r="I8" i="12" s="1"/>
  <c r="M4" i="7"/>
  <c r="L4" i="7"/>
  <c r="L5" i="7" s="1"/>
  <c r="L6" i="7" s="1"/>
  <c r="G8" i="12" s="1"/>
  <c r="K4" i="7"/>
  <c r="J4" i="7"/>
  <c r="J5" i="7" s="1"/>
  <c r="J6" i="7" s="1"/>
  <c r="E8" i="12" s="1"/>
  <c r="I4" i="7"/>
  <c r="I5" i="7" s="1"/>
  <c r="I6" i="7" s="1"/>
  <c r="D8" i="12" s="1"/>
  <c r="A2" i="7"/>
  <c r="A1" i="7"/>
  <c r="BJ78" i="8"/>
  <c r="BJ77" i="8"/>
  <c r="BJ76" i="8"/>
  <c r="BJ75" i="8"/>
  <c r="BJ74" i="8"/>
  <c r="BJ73" i="8"/>
  <c r="BJ72" i="8"/>
  <c r="BJ71" i="8"/>
  <c r="BJ70" i="8"/>
  <c r="BJ69" i="8"/>
  <c r="BJ68" i="8"/>
  <c r="BJ67" i="8"/>
  <c r="BJ66" i="8"/>
  <c r="BJ65" i="8"/>
  <c r="BJ64" i="8"/>
  <c r="BJ63" i="8"/>
  <c r="BJ62" i="8"/>
  <c r="BJ61" i="8"/>
  <c r="BJ60" i="8"/>
  <c r="BJ59" i="8"/>
  <c r="BJ58" i="8"/>
  <c r="BJ57" i="8"/>
  <c r="BJ56" i="8"/>
  <c r="BJ55" i="8"/>
  <c r="BJ54" i="8"/>
  <c r="BJ53" i="8"/>
  <c r="BJ52" i="8"/>
  <c r="BJ51" i="8"/>
  <c r="BJ50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Z5" i="8"/>
  <c r="AZ6" i="8" s="1"/>
  <c r="AU9" i="12" s="1"/>
  <c r="AY5" i="8"/>
  <c r="AY6" i="8" s="1"/>
  <c r="AT9" i="12" s="1"/>
  <c r="AW5" i="8"/>
  <c r="AW6" i="8" s="1"/>
  <c r="AR9" i="12" s="1"/>
  <c r="AQ5" i="8"/>
  <c r="AQ6" i="8" s="1"/>
  <c r="AL9" i="12" s="1"/>
  <c r="AM5" i="8"/>
  <c r="AM6" i="8" s="1"/>
  <c r="AH9" i="12" s="1"/>
  <c r="AK5" i="8"/>
  <c r="AK6" i="8" s="1"/>
  <c r="AF9" i="12" s="1"/>
  <c r="AE5" i="8"/>
  <c r="AE6" i="8" s="1"/>
  <c r="Z9" i="12" s="1"/>
  <c r="AA5" i="8"/>
  <c r="AA6" i="8" s="1"/>
  <c r="V9" i="12" s="1"/>
  <c r="Y5" i="8"/>
  <c r="Y6" i="8" s="1"/>
  <c r="T9" i="12" s="1"/>
  <c r="S5" i="8"/>
  <c r="S6" i="8" s="1"/>
  <c r="N9" i="12" s="1"/>
  <c r="A5" i="8"/>
  <c r="BA4" i="8"/>
  <c r="BA5" i="8" s="1"/>
  <c r="BA6" i="8" s="1"/>
  <c r="AV9" i="12" s="1"/>
  <c r="AZ4" i="8"/>
  <c r="AY4" i="8"/>
  <c r="AX4" i="8"/>
  <c r="AX5" i="8" s="1"/>
  <c r="AX6" i="8" s="1"/>
  <c r="AS9" i="12" s="1"/>
  <c r="AW4" i="8"/>
  <c r="AV4" i="8"/>
  <c r="AV5" i="8" s="1"/>
  <c r="AV6" i="8" s="1"/>
  <c r="AQ9" i="12" s="1"/>
  <c r="AU4" i="8"/>
  <c r="AU5" i="8" s="1"/>
  <c r="AU6" i="8" s="1"/>
  <c r="AP9" i="12" s="1"/>
  <c r="AT4" i="8"/>
  <c r="AT5" i="8" s="1"/>
  <c r="AT6" i="8" s="1"/>
  <c r="AO9" i="12" s="1"/>
  <c r="AS4" i="8"/>
  <c r="AS5" i="8" s="1"/>
  <c r="AS6" i="8" s="1"/>
  <c r="AN9" i="12" s="1"/>
  <c r="AR4" i="8"/>
  <c r="AR5" i="8" s="1"/>
  <c r="AR6" i="8" s="1"/>
  <c r="AM9" i="12" s="1"/>
  <c r="AQ4" i="8"/>
  <c r="AP4" i="8"/>
  <c r="AP5" i="8" s="1"/>
  <c r="AP6" i="8" s="1"/>
  <c r="AK9" i="12" s="1"/>
  <c r="AO4" i="8"/>
  <c r="AO5" i="8" s="1"/>
  <c r="AO6" i="8" s="1"/>
  <c r="AJ9" i="12" s="1"/>
  <c r="AN4" i="8"/>
  <c r="AN5" i="8" s="1"/>
  <c r="AN6" i="8" s="1"/>
  <c r="AI9" i="12" s="1"/>
  <c r="AM4" i="8"/>
  <c r="AL4" i="8"/>
  <c r="AL5" i="8" s="1"/>
  <c r="AL6" i="8" s="1"/>
  <c r="AG9" i="12" s="1"/>
  <c r="AK4" i="8"/>
  <c r="AJ4" i="8"/>
  <c r="AJ5" i="8" s="1"/>
  <c r="AJ6" i="8" s="1"/>
  <c r="AE9" i="12" s="1"/>
  <c r="AI4" i="8"/>
  <c r="AI5" i="8" s="1"/>
  <c r="AI6" i="8" s="1"/>
  <c r="AD9" i="12" s="1"/>
  <c r="AH4" i="8"/>
  <c r="AH5" i="8" s="1"/>
  <c r="AH6" i="8" s="1"/>
  <c r="AC9" i="12" s="1"/>
  <c r="AG4" i="8"/>
  <c r="AG5" i="8" s="1"/>
  <c r="AG6" i="8" s="1"/>
  <c r="AB9" i="12" s="1"/>
  <c r="AF4" i="8"/>
  <c r="AF5" i="8" s="1"/>
  <c r="AF6" i="8" s="1"/>
  <c r="AA9" i="12" s="1"/>
  <c r="AE4" i="8"/>
  <c r="AD4" i="8"/>
  <c r="AD5" i="8" s="1"/>
  <c r="AD6" i="8" s="1"/>
  <c r="Y9" i="12" s="1"/>
  <c r="AC4" i="8"/>
  <c r="AC5" i="8" s="1"/>
  <c r="AC6" i="8" s="1"/>
  <c r="X9" i="12" s="1"/>
  <c r="AB4" i="8"/>
  <c r="AB5" i="8" s="1"/>
  <c r="AB6" i="8" s="1"/>
  <c r="W9" i="12" s="1"/>
  <c r="AA4" i="8"/>
  <c r="Z4" i="8"/>
  <c r="Z5" i="8" s="1"/>
  <c r="Z6" i="8" s="1"/>
  <c r="U9" i="12" s="1"/>
  <c r="Y4" i="8"/>
  <c r="X4" i="8"/>
  <c r="X5" i="8" s="1"/>
  <c r="X6" i="8" s="1"/>
  <c r="S9" i="12" s="1"/>
  <c r="W4" i="8"/>
  <c r="W5" i="8" s="1"/>
  <c r="W6" i="8" s="1"/>
  <c r="R9" i="12" s="1"/>
  <c r="V4" i="8"/>
  <c r="V5" i="8" s="1"/>
  <c r="V6" i="8" s="1"/>
  <c r="Q9" i="12" s="1"/>
  <c r="U4" i="8"/>
  <c r="U5" i="8" s="1"/>
  <c r="U6" i="8" s="1"/>
  <c r="P9" i="12" s="1"/>
  <c r="T4" i="8"/>
  <c r="T5" i="8" s="1"/>
  <c r="T6" i="8" s="1"/>
  <c r="O9" i="12" s="1"/>
  <c r="S4" i="8"/>
  <c r="R4" i="8"/>
  <c r="R5" i="8" s="1"/>
  <c r="R6" i="8" s="1"/>
  <c r="M9" i="12" s="1"/>
  <c r="Q4" i="8"/>
  <c r="Q5" i="8" s="1"/>
  <c r="Q6" i="8" s="1"/>
  <c r="L9" i="12" s="1"/>
  <c r="P4" i="8"/>
  <c r="P5" i="8" s="1"/>
  <c r="P6" i="8" s="1"/>
  <c r="K9" i="12" s="1"/>
  <c r="O4" i="8"/>
  <c r="O5" i="8" s="1"/>
  <c r="O6" i="8" s="1"/>
  <c r="J9" i="12" s="1"/>
  <c r="N4" i="8"/>
  <c r="N5" i="8" s="1"/>
  <c r="N6" i="8" s="1"/>
  <c r="I9" i="12" s="1"/>
  <c r="M4" i="8"/>
  <c r="M5" i="8" s="1"/>
  <c r="M6" i="8" s="1"/>
  <c r="H9" i="12" s="1"/>
  <c r="L4" i="8"/>
  <c r="L5" i="8" s="1"/>
  <c r="L6" i="8" s="1"/>
  <c r="G9" i="12" s="1"/>
  <c r="K4" i="8"/>
  <c r="K5" i="8" s="1"/>
  <c r="K6" i="8" s="1"/>
  <c r="F9" i="12" s="1"/>
  <c r="J4" i="8"/>
  <c r="J5" i="8" s="1"/>
  <c r="J6" i="8" s="1"/>
  <c r="E9" i="12" s="1"/>
  <c r="I4" i="8"/>
  <c r="I5" i="8" s="1"/>
  <c r="I6" i="8" s="1"/>
  <c r="D9" i="12" s="1"/>
  <c r="H4" i="8"/>
  <c r="H5" i="8" s="1"/>
  <c r="H6" i="8" s="1"/>
  <c r="C9" i="12" s="1"/>
  <c r="A2" i="8"/>
  <c r="A1" i="8"/>
  <c r="BJ78" i="9"/>
  <c r="BJ77" i="9"/>
  <c r="BJ76" i="9"/>
  <c r="BJ75" i="9"/>
  <c r="BJ74" i="9"/>
  <c r="BJ73" i="9"/>
  <c r="BJ72" i="9"/>
  <c r="BJ71" i="9"/>
  <c r="BJ70" i="9"/>
  <c r="BJ69" i="9"/>
  <c r="BJ68" i="9"/>
  <c r="BJ67" i="9"/>
  <c r="BJ66" i="9"/>
  <c r="BJ65" i="9"/>
  <c r="BJ64" i="9"/>
  <c r="BJ63" i="9"/>
  <c r="BJ62" i="9"/>
  <c r="BJ61" i="9"/>
  <c r="BJ60" i="9"/>
  <c r="BJ59" i="9"/>
  <c r="BJ58" i="9"/>
  <c r="BJ57" i="9"/>
  <c r="BJ56" i="9"/>
  <c r="BJ55" i="9"/>
  <c r="BJ54" i="9"/>
  <c r="BJ53" i="9"/>
  <c r="BJ52" i="9"/>
  <c r="BJ51" i="9"/>
  <c r="BJ50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H4" i="9" s="1"/>
  <c r="H5" i="9" s="1"/>
  <c r="H6" i="9" s="1"/>
  <c r="C10" i="12" s="1"/>
  <c r="C13" i="9"/>
  <c r="C12" i="9"/>
  <c r="C11" i="9"/>
  <c r="C10" i="9"/>
  <c r="C9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BA5" i="9"/>
  <c r="BA6" i="9" s="1"/>
  <c r="AV10" i="12" s="1"/>
  <c r="AY5" i="9"/>
  <c r="AY6" i="9" s="1"/>
  <c r="AT10" i="12" s="1"/>
  <c r="AS5" i="9"/>
  <c r="AS6" i="9" s="1"/>
  <c r="AN10" i="12" s="1"/>
  <c r="AO5" i="9"/>
  <c r="AO6" i="9" s="1"/>
  <c r="AJ10" i="12" s="1"/>
  <c r="AM5" i="9"/>
  <c r="AM6" i="9" s="1"/>
  <c r="AH10" i="12" s="1"/>
  <c r="AG5" i="9"/>
  <c r="AG6" i="9" s="1"/>
  <c r="AB10" i="12" s="1"/>
  <c r="AC5" i="9"/>
  <c r="AC6" i="9" s="1"/>
  <c r="AA5" i="9"/>
  <c r="AA6" i="9" s="1"/>
  <c r="U5" i="9"/>
  <c r="U6" i="9" s="1"/>
  <c r="P10" i="12" s="1"/>
  <c r="Q5" i="9"/>
  <c r="Q6" i="9" s="1"/>
  <c r="L10" i="12" s="1"/>
  <c r="O5" i="9"/>
  <c r="O6" i="9" s="1"/>
  <c r="I5" i="9"/>
  <c r="I6" i="9" s="1"/>
  <c r="A5" i="9"/>
  <c r="BA4" i="9"/>
  <c r="AZ4" i="9"/>
  <c r="AZ5" i="9" s="1"/>
  <c r="AZ6" i="9" s="1"/>
  <c r="AU10" i="12" s="1"/>
  <c r="AY4" i="9"/>
  <c r="AX4" i="9"/>
  <c r="AX5" i="9" s="1"/>
  <c r="AX6" i="9" s="1"/>
  <c r="AS10" i="12" s="1"/>
  <c r="AW4" i="9"/>
  <c r="AW5" i="9" s="1"/>
  <c r="AW6" i="9" s="1"/>
  <c r="AR10" i="12" s="1"/>
  <c r="AV4" i="9"/>
  <c r="AV5" i="9" s="1"/>
  <c r="AV6" i="9" s="1"/>
  <c r="AQ10" i="12" s="1"/>
  <c r="AU4" i="9"/>
  <c r="AU5" i="9" s="1"/>
  <c r="AU6" i="9" s="1"/>
  <c r="AP10" i="12" s="1"/>
  <c r="AT4" i="9"/>
  <c r="AT5" i="9" s="1"/>
  <c r="AT6" i="9" s="1"/>
  <c r="AO10" i="12" s="1"/>
  <c r="AS4" i="9"/>
  <c r="AR4" i="9"/>
  <c r="AR5" i="9" s="1"/>
  <c r="AR6" i="9" s="1"/>
  <c r="AM10" i="12" s="1"/>
  <c r="AQ4" i="9"/>
  <c r="AQ5" i="9" s="1"/>
  <c r="AQ6" i="9" s="1"/>
  <c r="AL10" i="12" s="1"/>
  <c r="AP4" i="9"/>
  <c r="AP5" i="9" s="1"/>
  <c r="AP6" i="9" s="1"/>
  <c r="AK10" i="12" s="1"/>
  <c r="AO4" i="9"/>
  <c r="AN4" i="9"/>
  <c r="AN5" i="9" s="1"/>
  <c r="AN6" i="9" s="1"/>
  <c r="AI10" i="12" s="1"/>
  <c r="AM4" i="9"/>
  <c r="AL4" i="9"/>
  <c r="AL5" i="9" s="1"/>
  <c r="AL6" i="9" s="1"/>
  <c r="AG10" i="12" s="1"/>
  <c r="AK4" i="9"/>
  <c r="AK5" i="9" s="1"/>
  <c r="AK6" i="9" s="1"/>
  <c r="AF10" i="12" s="1"/>
  <c r="AJ4" i="9"/>
  <c r="AJ5" i="9" s="1"/>
  <c r="AJ6" i="9" s="1"/>
  <c r="AE10" i="12" s="1"/>
  <c r="AI4" i="9"/>
  <c r="AI5" i="9" s="1"/>
  <c r="AI6" i="9" s="1"/>
  <c r="AD10" i="12" s="1"/>
  <c r="AH4" i="9"/>
  <c r="AH5" i="9" s="1"/>
  <c r="AH6" i="9" s="1"/>
  <c r="AC10" i="12" s="1"/>
  <c r="AG4" i="9"/>
  <c r="AF4" i="9"/>
  <c r="AF5" i="9" s="1"/>
  <c r="AF6" i="9" s="1"/>
  <c r="AA10" i="12" s="1"/>
  <c r="AE4" i="9"/>
  <c r="AE5" i="9" s="1"/>
  <c r="AE6" i="9" s="1"/>
  <c r="Z10" i="12" s="1"/>
  <c r="AD4" i="9"/>
  <c r="AD5" i="9" s="1"/>
  <c r="AD6" i="9" s="1"/>
  <c r="Y10" i="12" s="1"/>
  <c r="AC4" i="9"/>
  <c r="AB4" i="9"/>
  <c r="AB5" i="9" s="1"/>
  <c r="AB6" i="9" s="1"/>
  <c r="AA4" i="9"/>
  <c r="Z4" i="9"/>
  <c r="Z5" i="9" s="1"/>
  <c r="Z6" i="9" s="1"/>
  <c r="Y4" i="9"/>
  <c r="Y5" i="9" s="1"/>
  <c r="Y6" i="9" s="1"/>
  <c r="T10" i="12" s="1"/>
  <c r="X4" i="9"/>
  <c r="X5" i="9" s="1"/>
  <c r="X6" i="9" s="1"/>
  <c r="S10" i="12" s="1"/>
  <c r="W4" i="9"/>
  <c r="W5" i="9" s="1"/>
  <c r="W6" i="9" s="1"/>
  <c r="R10" i="12" s="1"/>
  <c r="V4" i="9"/>
  <c r="V5" i="9" s="1"/>
  <c r="V6" i="9" s="1"/>
  <c r="Q10" i="12" s="1"/>
  <c r="U4" i="9"/>
  <c r="T4" i="9"/>
  <c r="T5" i="9" s="1"/>
  <c r="T6" i="9" s="1"/>
  <c r="O10" i="12" s="1"/>
  <c r="S4" i="9"/>
  <c r="S5" i="9" s="1"/>
  <c r="S6" i="9" s="1"/>
  <c r="N10" i="12" s="1"/>
  <c r="R4" i="9"/>
  <c r="R5" i="9" s="1"/>
  <c r="R6" i="9" s="1"/>
  <c r="M10" i="12" s="1"/>
  <c r="Q4" i="9"/>
  <c r="P4" i="9"/>
  <c r="P5" i="9" s="1"/>
  <c r="P6" i="9" s="1"/>
  <c r="O4" i="9"/>
  <c r="N4" i="9"/>
  <c r="N5" i="9" s="1"/>
  <c r="N6" i="9" s="1"/>
  <c r="I10" i="12" s="1"/>
  <c r="M4" i="9"/>
  <c r="M5" i="9" s="1"/>
  <c r="M6" i="9" s="1"/>
  <c r="L4" i="9"/>
  <c r="L5" i="9" s="1"/>
  <c r="L6" i="9" s="1"/>
  <c r="K4" i="9"/>
  <c r="K5" i="9" s="1"/>
  <c r="K6" i="9" s="1"/>
  <c r="J4" i="9"/>
  <c r="J5" i="9" s="1"/>
  <c r="J6" i="9" s="1"/>
  <c r="I4" i="9"/>
  <c r="A2" i="9"/>
  <c r="A1" i="9"/>
  <c r="BJ78" i="10"/>
  <c r="BJ77" i="10"/>
  <c r="BJ76" i="10"/>
  <c r="BJ75" i="10"/>
  <c r="BJ74" i="10"/>
  <c r="BJ73" i="10"/>
  <c r="BJ72" i="10"/>
  <c r="BJ71" i="10"/>
  <c r="BJ70" i="10"/>
  <c r="BJ69" i="10"/>
  <c r="BJ68" i="10"/>
  <c r="BJ67" i="10"/>
  <c r="BJ66" i="10"/>
  <c r="BJ65" i="10"/>
  <c r="BJ64" i="10"/>
  <c r="BJ63" i="10"/>
  <c r="BJ62" i="10"/>
  <c r="BJ61" i="10"/>
  <c r="BJ60" i="10"/>
  <c r="BJ59" i="10"/>
  <c r="BJ58" i="10"/>
  <c r="BJ57" i="10"/>
  <c r="BJ56" i="10"/>
  <c r="BJ55" i="10"/>
  <c r="BJ54" i="10"/>
  <c r="BJ53" i="10"/>
  <c r="BJ52" i="10"/>
  <c r="BJ51" i="10"/>
  <c r="BJ50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H4" i="10" s="1"/>
  <c r="H5" i="10" s="1"/>
  <c r="H6" i="10" s="1"/>
  <c r="C17" i="10"/>
  <c r="C16" i="10"/>
  <c r="C15" i="10"/>
  <c r="C14" i="10"/>
  <c r="C13" i="10"/>
  <c r="C12" i="10"/>
  <c r="C11" i="10"/>
  <c r="C10" i="10"/>
  <c r="C9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A5" i="10"/>
  <c r="BA4" i="10"/>
  <c r="BA5" i="10" s="1"/>
  <c r="BA6" i="10" s="1"/>
  <c r="AV11" i="12" s="1"/>
  <c r="AZ4" i="10"/>
  <c r="AZ5" i="10" s="1"/>
  <c r="AZ6" i="10" s="1"/>
  <c r="AU11" i="12" s="1"/>
  <c r="AY4" i="10"/>
  <c r="AY5" i="10" s="1"/>
  <c r="AY6" i="10" s="1"/>
  <c r="AT11" i="12" s="1"/>
  <c r="AX4" i="10"/>
  <c r="AX5" i="10" s="1"/>
  <c r="AX6" i="10" s="1"/>
  <c r="AS11" i="12" s="1"/>
  <c r="AW4" i="10"/>
  <c r="AW5" i="10" s="1"/>
  <c r="AW6" i="10" s="1"/>
  <c r="AR11" i="12" s="1"/>
  <c r="AV4" i="10"/>
  <c r="AV5" i="10" s="1"/>
  <c r="AV6" i="10" s="1"/>
  <c r="AQ11" i="12" s="1"/>
  <c r="AU4" i="10"/>
  <c r="AU5" i="10" s="1"/>
  <c r="AU6" i="10" s="1"/>
  <c r="AP11" i="12" s="1"/>
  <c r="AT4" i="10"/>
  <c r="AT5" i="10" s="1"/>
  <c r="AT6" i="10" s="1"/>
  <c r="AO11" i="12" s="1"/>
  <c r="AS4" i="10"/>
  <c r="AS5" i="10" s="1"/>
  <c r="AS6" i="10" s="1"/>
  <c r="AN11" i="12" s="1"/>
  <c r="AR4" i="10"/>
  <c r="AR5" i="10" s="1"/>
  <c r="AR6" i="10" s="1"/>
  <c r="AM11" i="12" s="1"/>
  <c r="AQ4" i="10"/>
  <c r="AQ5" i="10" s="1"/>
  <c r="AQ6" i="10" s="1"/>
  <c r="AL11" i="12" s="1"/>
  <c r="AP4" i="10"/>
  <c r="AP5" i="10" s="1"/>
  <c r="AP6" i="10" s="1"/>
  <c r="AK11" i="12" s="1"/>
  <c r="AO4" i="10"/>
  <c r="AO5" i="10" s="1"/>
  <c r="AO6" i="10" s="1"/>
  <c r="AJ11" i="12" s="1"/>
  <c r="AN4" i="10"/>
  <c r="AN5" i="10" s="1"/>
  <c r="AN6" i="10" s="1"/>
  <c r="AI11" i="12" s="1"/>
  <c r="AM4" i="10"/>
  <c r="AM5" i="10" s="1"/>
  <c r="AM6" i="10" s="1"/>
  <c r="AH11" i="12" s="1"/>
  <c r="AL4" i="10"/>
  <c r="AL5" i="10" s="1"/>
  <c r="AL6" i="10" s="1"/>
  <c r="AG11" i="12" s="1"/>
  <c r="AK4" i="10"/>
  <c r="AK5" i="10" s="1"/>
  <c r="AK6" i="10" s="1"/>
  <c r="AF11" i="12" s="1"/>
  <c r="AJ4" i="10"/>
  <c r="AJ5" i="10" s="1"/>
  <c r="AJ6" i="10" s="1"/>
  <c r="AE11" i="12" s="1"/>
  <c r="AI4" i="10"/>
  <c r="AI5" i="10" s="1"/>
  <c r="AI6" i="10" s="1"/>
  <c r="AD11" i="12" s="1"/>
  <c r="AH4" i="10"/>
  <c r="AH5" i="10" s="1"/>
  <c r="AH6" i="10" s="1"/>
  <c r="AC11" i="12" s="1"/>
  <c r="AG4" i="10"/>
  <c r="AG5" i="10" s="1"/>
  <c r="AG6" i="10" s="1"/>
  <c r="AB11" i="12" s="1"/>
  <c r="AF4" i="10"/>
  <c r="AF5" i="10" s="1"/>
  <c r="AF6" i="10" s="1"/>
  <c r="AA11" i="12" s="1"/>
  <c r="AE4" i="10"/>
  <c r="AE5" i="10" s="1"/>
  <c r="AE6" i="10" s="1"/>
  <c r="Z11" i="12" s="1"/>
  <c r="AD4" i="10"/>
  <c r="AD5" i="10" s="1"/>
  <c r="AD6" i="10" s="1"/>
  <c r="Y11" i="12" s="1"/>
  <c r="AC4" i="10"/>
  <c r="AC5" i="10" s="1"/>
  <c r="AC6" i="10" s="1"/>
  <c r="AB4" i="10"/>
  <c r="AB5" i="10" s="1"/>
  <c r="AB6" i="10" s="1"/>
  <c r="AA4" i="10"/>
  <c r="AA5" i="10" s="1"/>
  <c r="AA6" i="10" s="1"/>
  <c r="Z4" i="10"/>
  <c r="Z5" i="10" s="1"/>
  <c r="Z6" i="10" s="1"/>
  <c r="Y4" i="10"/>
  <c r="Y5" i="10" s="1"/>
  <c r="Y6" i="10" s="1"/>
  <c r="X4" i="10"/>
  <c r="X5" i="10" s="1"/>
  <c r="X6" i="10" s="1"/>
  <c r="W4" i="10"/>
  <c r="W5" i="10" s="1"/>
  <c r="W6" i="10" s="1"/>
  <c r="V4" i="10"/>
  <c r="V5" i="10" s="1"/>
  <c r="V6" i="10" s="1"/>
  <c r="U4" i="10"/>
  <c r="U5" i="10" s="1"/>
  <c r="U6" i="10" s="1"/>
  <c r="T4" i="10"/>
  <c r="T5" i="10" s="1"/>
  <c r="T6" i="10" s="1"/>
  <c r="S4" i="10"/>
  <c r="S5" i="10" s="1"/>
  <c r="S6" i="10" s="1"/>
  <c r="R4" i="10"/>
  <c r="R5" i="10" s="1"/>
  <c r="R6" i="10" s="1"/>
  <c r="M11" i="12" s="1"/>
  <c r="Q4" i="10"/>
  <c r="Q5" i="10" s="1"/>
  <c r="Q6" i="10" s="1"/>
  <c r="P4" i="10"/>
  <c r="P5" i="10" s="1"/>
  <c r="P6" i="10" s="1"/>
  <c r="O4" i="10"/>
  <c r="O5" i="10" s="1"/>
  <c r="O6" i="10" s="1"/>
  <c r="N4" i="10"/>
  <c r="N5" i="10" s="1"/>
  <c r="N6" i="10" s="1"/>
  <c r="M4" i="10"/>
  <c r="M5" i="10" s="1"/>
  <c r="M6" i="10" s="1"/>
  <c r="L4" i="10"/>
  <c r="L5" i="10" s="1"/>
  <c r="L6" i="10" s="1"/>
  <c r="K4" i="10"/>
  <c r="K5" i="10" s="1"/>
  <c r="K6" i="10" s="1"/>
  <c r="J4" i="10"/>
  <c r="J5" i="10" s="1"/>
  <c r="J6" i="10" s="1"/>
  <c r="I4" i="10"/>
  <c r="I5" i="10" s="1"/>
  <c r="I6" i="10" s="1"/>
  <c r="D11" i="12" s="1"/>
  <c r="A2" i="10"/>
  <c r="A1" i="10"/>
  <c r="AF8" i="11"/>
  <c r="C17" i="11"/>
  <c r="C18" i="11"/>
  <c r="BJ77" i="11"/>
  <c r="BJ78" i="11"/>
  <c r="V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W8" i="11"/>
  <c r="X8" i="11"/>
  <c r="Y8" i="11"/>
  <c r="Z8" i="11"/>
  <c r="AA8" i="11"/>
  <c r="AB8" i="11"/>
  <c r="AC8" i="11"/>
  <c r="AD8" i="11"/>
  <c r="AE8" i="11"/>
  <c r="AG8" i="11"/>
  <c r="AH8" i="11"/>
  <c r="AI8" i="11"/>
  <c r="AJ8" i="11"/>
  <c r="AK8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C32" i="12"/>
  <c r="L32" i="12" s="1"/>
  <c r="C33" i="12"/>
  <c r="D6" i="4"/>
  <c r="I7" i="8" s="1"/>
  <c r="D7" i="4"/>
  <c r="J7" i="5" s="1"/>
  <c r="D8" i="4"/>
  <c r="K7" i="5" s="1"/>
  <c r="D9" i="4"/>
  <c r="L7" i="5" s="1"/>
  <c r="D10" i="4"/>
  <c r="M7" i="9" s="1"/>
  <c r="D11" i="4"/>
  <c r="N7" i="6" s="1"/>
  <c r="D12" i="4"/>
  <c r="O7" i="11" s="1"/>
  <c r="D13" i="4"/>
  <c r="P7" i="10" s="1"/>
  <c r="D14" i="4"/>
  <c r="Q7" i="10" s="1"/>
  <c r="D15" i="4"/>
  <c r="R7" i="10" s="1"/>
  <c r="D16" i="4"/>
  <c r="S7" i="8" s="1"/>
  <c r="D17" i="4"/>
  <c r="T7" i="8" s="1"/>
  <c r="D18" i="4"/>
  <c r="U7" i="8" s="1"/>
  <c r="D19" i="4"/>
  <c r="Q4" i="12" s="1"/>
  <c r="Q19" i="12" s="1"/>
  <c r="D20" i="4"/>
  <c r="W7" i="5" s="1"/>
  <c r="D21" i="4"/>
  <c r="X7" i="11" s="1"/>
  <c r="D22" i="4"/>
  <c r="Y7" i="9" s="1"/>
  <c r="D23" i="4"/>
  <c r="Z7" i="6" s="1"/>
  <c r="D24" i="4"/>
  <c r="AA7" i="10" s="1"/>
  <c r="D25" i="4"/>
  <c r="AB7" i="10" s="1"/>
  <c r="D26" i="4"/>
  <c r="AC7" i="10" s="1"/>
  <c r="D27" i="4"/>
  <c r="AD7" i="10" s="1"/>
  <c r="D28" i="4"/>
  <c r="AE7" i="8" s="1"/>
  <c r="D29" i="4"/>
  <c r="AF7" i="11" s="1"/>
  <c r="D30" i="4"/>
  <c r="AG7" i="8" s="1"/>
  <c r="D31" i="4"/>
  <c r="AH7" i="5" s="1"/>
  <c r="D32" i="4"/>
  <c r="AI7" i="5" s="1"/>
  <c r="D33" i="4"/>
  <c r="AJ7" i="5" s="1"/>
  <c r="D34" i="4"/>
  <c r="AK7" i="9" s="1"/>
  <c r="D35" i="4"/>
  <c r="AL7" i="6" s="1"/>
  <c r="D36" i="4"/>
  <c r="AH4" i="12" s="1"/>
  <c r="AH18" i="12" s="1"/>
  <c r="D37" i="4"/>
  <c r="AN7" i="11" s="1"/>
  <c r="D38" i="4"/>
  <c r="AO7" i="10" s="1"/>
  <c r="D39" i="4"/>
  <c r="AP7" i="10" s="1"/>
  <c r="D40" i="4"/>
  <c r="AQ7" i="8" s="1"/>
  <c r="D41" i="4"/>
  <c r="AR7" i="8" s="1"/>
  <c r="D42" i="4"/>
  <c r="AS7" i="8" s="1"/>
  <c r="D43" i="4"/>
  <c r="AO4" i="12" s="1"/>
  <c r="AO18" i="12" s="1"/>
  <c r="D44" i="4"/>
  <c r="AP4" i="12" s="1"/>
  <c r="AP18" i="12" s="1"/>
  <c r="D45" i="4"/>
  <c r="AV7" i="5" s="1"/>
  <c r="D46" i="4"/>
  <c r="AW7" i="9" s="1"/>
  <c r="D47" i="4"/>
  <c r="AX7" i="6" s="1"/>
  <c r="D48" i="4"/>
  <c r="AY7" i="10" s="1"/>
  <c r="D49" i="4"/>
  <c r="AZ7" i="10" s="1"/>
  <c r="D50" i="4"/>
  <c r="BA7" i="10" s="1"/>
  <c r="D5" i="4"/>
  <c r="C4" i="12" s="1"/>
  <c r="C19" i="12" s="1"/>
  <c r="Z29" i="4"/>
  <c r="Z30" i="4"/>
  <c r="Z31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L33" i="12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M4" i="12"/>
  <c r="M19" i="12" s="1"/>
  <c r="N4" i="12"/>
  <c r="N18" i="12" s="1"/>
  <c r="Z6" i="4"/>
  <c r="E24" i="12"/>
  <c r="AV5" i="12"/>
  <c r="AU5" i="12"/>
  <c r="BA4" i="11"/>
  <c r="BA5" i="11" s="1"/>
  <c r="BA6" i="11" s="1"/>
  <c r="AV12" i="12" s="1"/>
  <c r="AZ4" i="11"/>
  <c r="AZ5" i="11" s="1"/>
  <c r="AZ6" i="11" s="1"/>
  <c r="AU12" i="12" s="1"/>
  <c r="AY4" i="11"/>
  <c r="AY5" i="11" s="1"/>
  <c r="AY6" i="11" s="1"/>
  <c r="AT12" i="12" s="1"/>
  <c r="AX4" i="11"/>
  <c r="AX5" i="11" s="1"/>
  <c r="AX6" i="11" s="1"/>
  <c r="AS12" i="12" s="1"/>
  <c r="AW4" i="11"/>
  <c r="AW5" i="11" s="1"/>
  <c r="AW6" i="11" s="1"/>
  <c r="AR12" i="12" s="1"/>
  <c r="AV4" i="11"/>
  <c r="AV5" i="11" s="1"/>
  <c r="AV6" i="11" s="1"/>
  <c r="AQ12" i="12" s="1"/>
  <c r="AU4" i="11"/>
  <c r="AU5" i="11" s="1"/>
  <c r="AU6" i="11" s="1"/>
  <c r="AP12" i="12" s="1"/>
  <c r="AT5" i="12"/>
  <c r="AS5" i="12"/>
  <c r="AQ6" i="12"/>
  <c r="AT4" i="11"/>
  <c r="AT5" i="11" s="1"/>
  <c r="AT6" i="11" s="1"/>
  <c r="AO12" i="12" s="1"/>
  <c r="AR5" i="12"/>
  <c r="AQ5" i="12"/>
  <c r="AP5" i="12"/>
  <c r="AO5" i="12"/>
  <c r="C31" i="12"/>
  <c r="L31" i="12" s="1"/>
  <c r="A4" i="12"/>
  <c r="A5" i="11"/>
  <c r="D2" i="4"/>
  <c r="C2" i="12"/>
  <c r="C1" i="12"/>
  <c r="C30" i="12"/>
  <c r="L30" i="12" s="1"/>
  <c r="C29" i="12"/>
  <c r="L29" i="12" s="1"/>
  <c r="C28" i="12"/>
  <c r="L28" i="12" s="1"/>
  <c r="C27" i="12"/>
  <c r="L27" i="12" s="1"/>
  <c r="C26" i="12"/>
  <c r="E6" i="2"/>
  <c r="B17" i="12" s="1"/>
  <c r="W4" i="11"/>
  <c r="W5" i="11" s="1"/>
  <c r="W6" i="11" s="1"/>
  <c r="R12" i="12" s="1"/>
  <c r="AD4" i="11"/>
  <c r="AD5" i="11" s="1"/>
  <c r="AD6" i="11" s="1"/>
  <c r="Y12" i="12" s="1"/>
  <c r="AE4" i="11"/>
  <c r="AE5" i="11" s="1"/>
  <c r="AE6" i="11" s="1"/>
  <c r="Z12" i="12" s="1"/>
  <c r="AF4" i="11"/>
  <c r="AF5" i="11" s="1"/>
  <c r="AF6" i="11" s="1"/>
  <c r="AA12" i="12" s="1"/>
  <c r="AG4" i="11"/>
  <c r="AG5" i="11" s="1"/>
  <c r="AG6" i="11" s="1"/>
  <c r="AB12" i="12" s="1"/>
  <c r="AH4" i="11"/>
  <c r="AH5" i="11" s="1"/>
  <c r="AH6" i="11" s="1"/>
  <c r="AC12" i="12" s="1"/>
  <c r="AI4" i="11"/>
  <c r="AI5" i="11" s="1"/>
  <c r="AI6" i="11" s="1"/>
  <c r="AD12" i="12" s="1"/>
  <c r="AE6" i="12"/>
  <c r="AJ4" i="11"/>
  <c r="AJ5" i="11" s="1"/>
  <c r="AJ6" i="11" s="1"/>
  <c r="AE12" i="12" s="1"/>
  <c r="AK4" i="11"/>
  <c r="AK5" i="11" s="1"/>
  <c r="AK6" i="11" s="1"/>
  <c r="AF12" i="12" s="1"/>
  <c r="AL4" i="11"/>
  <c r="AL5" i="11" s="1"/>
  <c r="AL6" i="11" s="1"/>
  <c r="AG12" i="12" s="1"/>
  <c r="AM4" i="11"/>
  <c r="AM5" i="11" s="1"/>
  <c r="AM6" i="11" s="1"/>
  <c r="AH12" i="12" s="1"/>
  <c r="AN4" i="11"/>
  <c r="AN5" i="11" s="1"/>
  <c r="AN6" i="11" s="1"/>
  <c r="AI12" i="12" s="1"/>
  <c r="AO4" i="11"/>
  <c r="AO5" i="11" s="1"/>
  <c r="AO6" i="11" s="1"/>
  <c r="AJ12" i="12" s="1"/>
  <c r="AP4" i="11"/>
  <c r="AP5" i="11" s="1"/>
  <c r="AP6" i="11" s="1"/>
  <c r="AK12" i="12" s="1"/>
  <c r="AQ4" i="11"/>
  <c r="AQ5" i="11" s="1"/>
  <c r="AQ6" i="11" s="1"/>
  <c r="AL12" i="12" s="1"/>
  <c r="AR4" i="11"/>
  <c r="AR5" i="11" s="1"/>
  <c r="AR6" i="11" s="1"/>
  <c r="AM12" i="12" s="1"/>
  <c r="AS4" i="11"/>
  <c r="AS5" i="11" s="1"/>
  <c r="AS6" i="11" s="1"/>
  <c r="AN12" i="12" s="1"/>
  <c r="B19" i="12"/>
  <c r="B18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J64" i="11"/>
  <c r="BJ63" i="11"/>
  <c r="BJ62" i="11"/>
  <c r="BJ61" i="11"/>
  <c r="BJ60" i="11"/>
  <c r="BJ59" i="11"/>
  <c r="BJ58" i="11"/>
  <c r="BJ57" i="11"/>
  <c r="BJ56" i="11"/>
  <c r="BJ55" i="11"/>
  <c r="BJ54" i="11"/>
  <c r="BJ53" i="11"/>
  <c r="BJ52" i="11"/>
  <c r="BJ51" i="11"/>
  <c r="BJ50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6" i="11"/>
  <c r="C15" i="11"/>
  <c r="C14" i="11"/>
  <c r="C13" i="11"/>
  <c r="V4" i="11" s="1"/>
  <c r="V5" i="11" s="1"/>
  <c r="V6" i="11" s="1"/>
  <c r="Q12" i="12" s="1"/>
  <c r="C12" i="11"/>
  <c r="C11" i="11"/>
  <c r="L4" i="11" s="1"/>
  <c r="L5" i="11" s="1"/>
  <c r="L6" i="11" s="1"/>
  <c r="G12" i="12" s="1"/>
  <c r="T4" i="11"/>
  <c r="T5" i="11" s="1"/>
  <c r="T6" i="11" s="1"/>
  <c r="O12" i="12" s="1"/>
  <c r="C10" i="11"/>
  <c r="C9" i="11"/>
  <c r="Z4" i="11" s="1"/>
  <c r="Z5" i="11" s="1"/>
  <c r="Z6" i="11" s="1"/>
  <c r="U12" i="12" s="1"/>
  <c r="A2" i="11"/>
  <c r="A1" i="11"/>
  <c r="Z5" i="4"/>
  <c r="Z4" i="4"/>
  <c r="AA12" i="2"/>
  <c r="AA11" i="2"/>
  <c r="AA10" i="2"/>
  <c r="AA9" i="2"/>
  <c r="AA8" i="2"/>
  <c r="AA7" i="2"/>
  <c r="AA6" i="2"/>
  <c r="S4" i="11"/>
  <c r="S5" i="11" s="1"/>
  <c r="S6" i="11" s="1"/>
  <c r="N12" i="12" s="1"/>
  <c r="U4" i="11"/>
  <c r="U5" i="11" s="1"/>
  <c r="U6" i="11" s="1"/>
  <c r="P12" i="12" s="1"/>
  <c r="R4" i="11"/>
  <c r="R5" i="11" s="1"/>
  <c r="R6" i="11" s="1"/>
  <c r="M12" i="12" s="1"/>
  <c r="Q4" i="11"/>
  <c r="Q5" i="11" s="1"/>
  <c r="Q6" i="11" s="1"/>
  <c r="L12" i="12" s="1"/>
  <c r="U4" i="12" l="1"/>
  <c r="U18" i="12" s="1"/>
  <c r="Q7" i="11"/>
  <c r="T4" i="12"/>
  <c r="T18" i="12" s="1"/>
  <c r="BA7" i="6"/>
  <c r="AN7" i="9"/>
  <c r="AT7" i="10"/>
  <c r="AD7" i="7"/>
  <c r="AC4" i="12"/>
  <c r="AC18" i="12" s="1"/>
  <c r="T7" i="10"/>
  <c r="P7" i="5"/>
  <c r="U7" i="10"/>
  <c r="Q7" i="6"/>
  <c r="AB7" i="5"/>
  <c r="V7" i="10"/>
  <c r="R7" i="6"/>
  <c r="AN7" i="5"/>
  <c r="AF7" i="10"/>
  <c r="P7" i="9"/>
  <c r="AC7" i="6"/>
  <c r="AZ7" i="5"/>
  <c r="U7" i="11"/>
  <c r="AG7" i="10"/>
  <c r="Q7" i="9"/>
  <c r="Q7" i="7"/>
  <c r="AD7" i="6"/>
  <c r="AH7" i="10"/>
  <c r="AB7" i="9"/>
  <c r="R7" i="8"/>
  <c r="R7" i="7"/>
  <c r="AO7" i="6"/>
  <c r="AS7" i="10"/>
  <c r="AC7" i="9"/>
  <c r="AD7" i="8"/>
  <c r="AC7" i="7"/>
  <c r="AP7" i="6"/>
  <c r="AO7" i="9"/>
  <c r="AO7" i="7"/>
  <c r="AZ7" i="9"/>
  <c r="AP7" i="7"/>
  <c r="BA7" i="9"/>
  <c r="BA7" i="7"/>
  <c r="S7" i="10"/>
  <c r="AE7" i="10"/>
  <c r="AQ7" i="10"/>
  <c r="N7" i="9"/>
  <c r="Z7" i="9"/>
  <c r="AL7" i="9"/>
  <c r="AX7" i="9"/>
  <c r="J7" i="8"/>
  <c r="V7" i="8"/>
  <c r="AH7" i="8"/>
  <c r="AT7" i="8"/>
  <c r="O7" i="7"/>
  <c r="AA7" i="7"/>
  <c r="AM7" i="7"/>
  <c r="AY7" i="7"/>
  <c r="O7" i="6"/>
  <c r="AA7" i="6"/>
  <c r="AM7" i="6"/>
  <c r="AY7" i="6"/>
  <c r="M7" i="5"/>
  <c r="Y7" i="5"/>
  <c r="AK7" i="5"/>
  <c r="AW7" i="5"/>
  <c r="AV4" i="12"/>
  <c r="AV18" i="12" s="1"/>
  <c r="H7" i="10"/>
  <c r="AR7" i="10"/>
  <c r="O7" i="9"/>
  <c r="AA7" i="9"/>
  <c r="AM7" i="9"/>
  <c r="AY7" i="9"/>
  <c r="K7" i="8"/>
  <c r="W7" i="8"/>
  <c r="AI7" i="8"/>
  <c r="AU7" i="8"/>
  <c r="P7" i="7"/>
  <c r="AB7" i="7"/>
  <c r="AN7" i="7"/>
  <c r="AZ7" i="7"/>
  <c r="P7" i="6"/>
  <c r="AB7" i="6"/>
  <c r="AN7" i="6"/>
  <c r="AZ7" i="6"/>
  <c r="N7" i="5"/>
  <c r="Z7" i="5"/>
  <c r="AL7" i="5"/>
  <c r="AX7" i="5"/>
  <c r="I7" i="10"/>
  <c r="L7" i="8"/>
  <c r="X7" i="8"/>
  <c r="AJ7" i="8"/>
  <c r="AV7" i="8"/>
  <c r="O7" i="5"/>
  <c r="AA7" i="5"/>
  <c r="AM7" i="5"/>
  <c r="AY7" i="5"/>
  <c r="J7" i="10"/>
  <c r="M7" i="8"/>
  <c r="Y7" i="8"/>
  <c r="AK7" i="8"/>
  <c r="AW7" i="8"/>
  <c r="K7" i="10"/>
  <c r="W7" i="10"/>
  <c r="AI7" i="10"/>
  <c r="AU7" i="10"/>
  <c r="R7" i="9"/>
  <c r="AD7" i="9"/>
  <c r="AP7" i="9"/>
  <c r="N7" i="8"/>
  <c r="Z7" i="8"/>
  <c r="AL7" i="8"/>
  <c r="AX7" i="8"/>
  <c r="S7" i="7"/>
  <c r="AE7" i="7"/>
  <c r="AQ7" i="7"/>
  <c r="S7" i="6"/>
  <c r="AE7" i="6"/>
  <c r="AQ7" i="6"/>
  <c r="Q7" i="5"/>
  <c r="AC7" i="5"/>
  <c r="AO7" i="5"/>
  <c r="BA7" i="5"/>
  <c r="L7" i="10"/>
  <c r="X7" i="10"/>
  <c r="AJ7" i="10"/>
  <c r="AV7" i="10"/>
  <c r="S7" i="9"/>
  <c r="AE7" i="9"/>
  <c r="AQ7" i="9"/>
  <c r="O7" i="8"/>
  <c r="AA7" i="8"/>
  <c r="AM7" i="8"/>
  <c r="AY7" i="8"/>
  <c r="H7" i="7"/>
  <c r="T7" i="7"/>
  <c r="AF7" i="7"/>
  <c r="AR7" i="7"/>
  <c r="H7" i="6"/>
  <c r="T7" i="6"/>
  <c r="AF7" i="6"/>
  <c r="AR7" i="6"/>
  <c r="R7" i="5"/>
  <c r="AD7" i="5"/>
  <c r="AP7" i="5"/>
  <c r="M7" i="10"/>
  <c r="Y7" i="10"/>
  <c r="AK7" i="10"/>
  <c r="AW7" i="10"/>
  <c r="H7" i="9"/>
  <c r="T7" i="9"/>
  <c r="AF7" i="9"/>
  <c r="AR7" i="9"/>
  <c r="P7" i="8"/>
  <c r="AB7" i="8"/>
  <c r="AN7" i="8"/>
  <c r="AZ7" i="8"/>
  <c r="I7" i="7"/>
  <c r="U7" i="7"/>
  <c r="AG7" i="7"/>
  <c r="AS7" i="7"/>
  <c r="I7" i="6"/>
  <c r="U7" i="6"/>
  <c r="AG7" i="6"/>
  <c r="AS7" i="6"/>
  <c r="S7" i="5"/>
  <c r="AE7" i="5"/>
  <c r="AQ7" i="5"/>
  <c r="N7" i="10"/>
  <c r="Z7" i="10"/>
  <c r="AL7" i="10"/>
  <c r="AX7" i="10"/>
  <c r="I7" i="9"/>
  <c r="U7" i="9"/>
  <c r="AG7" i="9"/>
  <c r="AS7" i="9"/>
  <c r="Q7" i="8"/>
  <c r="AC7" i="8"/>
  <c r="AO7" i="8"/>
  <c r="BA7" i="8"/>
  <c r="J7" i="7"/>
  <c r="V7" i="7"/>
  <c r="AH7" i="7"/>
  <c r="AT7" i="7"/>
  <c r="J7" i="6"/>
  <c r="V7" i="6"/>
  <c r="AH7" i="6"/>
  <c r="AT7" i="6"/>
  <c r="H7" i="5"/>
  <c r="T7" i="5"/>
  <c r="AF7" i="5"/>
  <c r="AR7" i="5"/>
  <c r="O7" i="10"/>
  <c r="AM7" i="10"/>
  <c r="J7" i="9"/>
  <c r="V7" i="9"/>
  <c r="AH7" i="9"/>
  <c r="AT7" i="9"/>
  <c r="AP7" i="8"/>
  <c r="K7" i="7"/>
  <c r="W7" i="7"/>
  <c r="AI7" i="7"/>
  <c r="AU7" i="7"/>
  <c r="K7" i="6"/>
  <c r="W7" i="6"/>
  <c r="AI7" i="6"/>
  <c r="AU7" i="6"/>
  <c r="I7" i="5"/>
  <c r="U7" i="5"/>
  <c r="AG7" i="5"/>
  <c r="AS7" i="5"/>
  <c r="AN7" i="10"/>
  <c r="K7" i="9"/>
  <c r="W7" i="9"/>
  <c r="AI7" i="9"/>
  <c r="AU7" i="9"/>
  <c r="L7" i="7"/>
  <c r="X7" i="7"/>
  <c r="AJ7" i="7"/>
  <c r="AV7" i="7"/>
  <c r="L7" i="6"/>
  <c r="X7" i="6"/>
  <c r="AJ7" i="6"/>
  <c r="AV7" i="6"/>
  <c r="V7" i="5"/>
  <c r="AT7" i="5"/>
  <c r="L7" i="9"/>
  <c r="X7" i="9"/>
  <c r="AJ7" i="9"/>
  <c r="AV7" i="9"/>
  <c r="H7" i="8"/>
  <c r="AF7" i="8"/>
  <c r="M7" i="7"/>
  <c r="Y7" i="7"/>
  <c r="AK7" i="7"/>
  <c r="AW7" i="7"/>
  <c r="M7" i="6"/>
  <c r="Y7" i="6"/>
  <c r="AK7" i="6"/>
  <c r="AW7" i="6"/>
  <c r="AU7" i="5"/>
  <c r="N7" i="7"/>
  <c r="Z7" i="7"/>
  <c r="AL7" i="7"/>
  <c r="AX7" i="7"/>
  <c r="X7" i="5"/>
  <c r="W10" i="12"/>
  <c r="X10" i="12"/>
  <c r="J10" i="12"/>
  <c r="E10" i="12"/>
  <c r="C11" i="12"/>
  <c r="N11" i="12"/>
  <c r="N13" i="12" s="1"/>
  <c r="N17" i="12" s="1"/>
  <c r="Q11" i="12"/>
  <c r="Q13" i="12" s="1"/>
  <c r="Q17" i="12" s="1"/>
  <c r="O11" i="12"/>
  <c r="O13" i="12" s="1"/>
  <c r="O17" i="12" s="1"/>
  <c r="H11" i="12"/>
  <c r="P11" i="12"/>
  <c r="P13" i="12" s="1"/>
  <c r="P17" i="12" s="1"/>
  <c r="R11" i="12"/>
  <c r="R13" i="12" s="1"/>
  <c r="R17" i="12" s="1"/>
  <c r="K11" i="12"/>
  <c r="O4" i="11"/>
  <c r="O5" i="11" s="1"/>
  <c r="O6" i="11" s="1"/>
  <c r="J12" i="12" s="1"/>
  <c r="J11" i="12"/>
  <c r="F10" i="12"/>
  <c r="E11" i="12"/>
  <c r="I11" i="12"/>
  <c r="G10" i="12"/>
  <c r="AA4" i="11"/>
  <c r="AA5" i="11" s="1"/>
  <c r="AA6" i="11" s="1"/>
  <c r="V12" i="12" s="1"/>
  <c r="AB4" i="11"/>
  <c r="AB5" i="11" s="1"/>
  <c r="AB6" i="11" s="1"/>
  <c r="W12" i="12" s="1"/>
  <c r="U10" i="12"/>
  <c r="AC4" i="11"/>
  <c r="AC5" i="11" s="1"/>
  <c r="AC6" i="11" s="1"/>
  <c r="X12" i="12" s="1"/>
  <c r="X4" i="11"/>
  <c r="X5" i="11" s="1"/>
  <c r="X6" i="11" s="1"/>
  <c r="S12" i="12" s="1"/>
  <c r="V10" i="12"/>
  <c r="G11" i="12"/>
  <c r="L11" i="12"/>
  <c r="L13" i="12" s="1"/>
  <c r="L17" i="12" s="1"/>
  <c r="Y4" i="11"/>
  <c r="Y5" i="11" s="1"/>
  <c r="Y6" i="11" s="1"/>
  <c r="T12" i="12" s="1"/>
  <c r="S11" i="12"/>
  <c r="N4" i="11"/>
  <c r="N5" i="11" s="1"/>
  <c r="N6" i="11" s="1"/>
  <c r="I12" i="12" s="1"/>
  <c r="T11" i="12"/>
  <c r="M4" i="11"/>
  <c r="M5" i="11" s="1"/>
  <c r="M6" i="11" s="1"/>
  <c r="H12" i="12" s="1"/>
  <c r="D10" i="12"/>
  <c r="H10" i="12"/>
  <c r="K10" i="12"/>
  <c r="F11" i="12"/>
  <c r="P4" i="11"/>
  <c r="P5" i="11" s="1"/>
  <c r="P6" i="11" s="1"/>
  <c r="K12" i="12" s="1"/>
  <c r="W11" i="12"/>
  <c r="V11" i="12"/>
  <c r="U11" i="12"/>
  <c r="X11" i="12"/>
  <c r="K4" i="11"/>
  <c r="K5" i="11" s="1"/>
  <c r="K6" i="11" s="1"/>
  <c r="F12" i="12" s="1"/>
  <c r="Q18" i="12"/>
  <c r="M18" i="12"/>
  <c r="C18" i="12"/>
  <c r="BA7" i="11"/>
  <c r="Y4" i="12"/>
  <c r="Y18" i="12" s="1"/>
  <c r="X4" i="12"/>
  <c r="AG4" i="12"/>
  <c r="AG18" i="12" s="1"/>
  <c r="AH7" i="11"/>
  <c r="AQ7" i="11"/>
  <c r="AC7" i="11"/>
  <c r="J7" i="11"/>
  <c r="S7" i="11"/>
  <c r="H4" i="12"/>
  <c r="H18" i="12" s="1"/>
  <c r="P4" i="12"/>
  <c r="AR4" i="12"/>
  <c r="AJ4" i="12"/>
  <c r="AJ18" i="12" s="1"/>
  <c r="AA7" i="11"/>
  <c r="R4" i="12"/>
  <c r="P7" i="11"/>
  <c r="L7" i="11"/>
  <c r="M7" i="11"/>
  <c r="R7" i="11"/>
  <c r="AD4" i="12"/>
  <c r="AD18" i="12" s="1"/>
  <c r="Y7" i="11"/>
  <c r="AD7" i="11"/>
  <c r="S4" i="12"/>
  <c r="S18" i="12" s="1"/>
  <c r="AU7" i="11"/>
  <c r="AP19" i="12"/>
  <c r="AM7" i="11"/>
  <c r="AA4" i="12"/>
  <c r="V7" i="11"/>
  <c r="AI7" i="11"/>
  <c r="G4" i="12"/>
  <c r="J4" i="12"/>
  <c r="K7" i="11"/>
  <c r="F4" i="12"/>
  <c r="F18" i="12" s="1"/>
  <c r="AZ7" i="11"/>
  <c r="E4" i="12"/>
  <c r="E18" i="12" s="1"/>
  <c r="AI4" i="12"/>
  <c r="AL4" i="12"/>
  <c r="AL18" i="12" s="1"/>
  <c r="N7" i="11"/>
  <c r="N19" i="12"/>
  <c r="Z4" i="12"/>
  <c r="Z18" i="12" s="1"/>
  <c r="V4" i="12"/>
  <c r="V18" i="12" s="1"/>
  <c r="AU4" i="12"/>
  <c r="AU18" i="12" s="1"/>
  <c r="AR7" i="11"/>
  <c r="AB4" i="12"/>
  <c r="AB18" i="12" s="1"/>
  <c r="D4" i="12"/>
  <c r="J4" i="11"/>
  <c r="J5" i="11" s="1"/>
  <c r="J6" i="11" s="1"/>
  <c r="E12" i="12" s="1"/>
  <c r="I4" i="11"/>
  <c r="I5" i="11" s="1"/>
  <c r="I6" i="11" s="1"/>
  <c r="D12" i="12" s="1"/>
  <c r="H4" i="11"/>
  <c r="H5" i="11" s="1"/>
  <c r="H6" i="11" s="1"/>
  <c r="C12" i="12" s="1"/>
  <c r="C13" i="12" s="1"/>
  <c r="C17" i="12" s="1"/>
  <c r="AP13" i="12"/>
  <c r="AP17" i="12" s="1"/>
  <c r="AE7" i="11"/>
  <c r="AK4" i="12"/>
  <c r="AK18" i="12" s="1"/>
  <c r="W7" i="11"/>
  <c r="AL7" i="11"/>
  <c r="AL13" i="12"/>
  <c r="AL17" i="12" s="1"/>
  <c r="AW7" i="11"/>
  <c r="M13" i="12"/>
  <c r="M17" i="12" s="1"/>
  <c r="AE13" i="12"/>
  <c r="AE17" i="12" s="1"/>
  <c r="AK7" i="11"/>
  <c r="AO7" i="11"/>
  <c r="AV13" i="12"/>
  <c r="AV17" i="12" s="1"/>
  <c r="AJ7" i="11"/>
  <c r="L4" i="12"/>
  <c r="L18" i="12" s="1"/>
  <c r="U19" i="12"/>
  <c r="AN13" i="12"/>
  <c r="AN17" i="12" s="1"/>
  <c r="AH19" i="12"/>
  <c r="AT13" i="12"/>
  <c r="AT17" i="12" s="1"/>
  <c r="AO19" i="12"/>
  <c r="AT7" i="11"/>
  <c r="AP7" i="11"/>
  <c r="W4" i="12"/>
  <c r="W18" i="12" s="1"/>
  <c r="AQ13" i="12"/>
  <c r="AQ17" i="12" s="1"/>
  <c r="AF13" i="12"/>
  <c r="AF17" i="12" s="1"/>
  <c r="AR13" i="12"/>
  <c r="AR17" i="12" s="1"/>
  <c r="AH13" i="12"/>
  <c r="AH17" i="12" s="1"/>
  <c r="AA13" i="12"/>
  <c r="AA17" i="12" s="1"/>
  <c r="AC19" i="12"/>
  <c r="AG13" i="12"/>
  <c r="AG17" i="12" s="1"/>
  <c r="AD13" i="12"/>
  <c r="AD17" i="12" s="1"/>
  <c r="AO13" i="12"/>
  <c r="AO17" i="12" s="1"/>
  <c r="AJ13" i="12"/>
  <c r="AJ17" i="12" s="1"/>
  <c r="O4" i="12"/>
  <c r="O18" i="12" s="1"/>
  <c r="T7" i="11"/>
  <c r="Z7" i="11"/>
  <c r="AU13" i="12"/>
  <c r="AU17" i="12" s="1"/>
  <c r="AC13" i="12"/>
  <c r="AC17" i="12" s="1"/>
  <c r="AE4" i="12"/>
  <c r="AE18" i="12" s="1"/>
  <c r="AS4" i="12"/>
  <c r="AS18" i="12" s="1"/>
  <c r="AX7" i="11"/>
  <c r="AK13" i="12"/>
  <c r="AK17" i="12" s="1"/>
  <c r="H7" i="11"/>
  <c r="AM13" i="12"/>
  <c r="AM17" i="12" s="1"/>
  <c r="AI13" i="12"/>
  <c r="AI17" i="12" s="1"/>
  <c r="AS7" i="11"/>
  <c r="AN4" i="12"/>
  <c r="AN18" i="12" s="1"/>
  <c r="AB13" i="12"/>
  <c r="AB17" i="12" s="1"/>
  <c r="I4" i="12"/>
  <c r="I18" i="12" s="1"/>
  <c r="Z13" i="12"/>
  <c r="Z17" i="12" s="1"/>
  <c r="T19" i="12"/>
  <c r="Y13" i="12"/>
  <c r="Y17" i="12" s="1"/>
  <c r="AS13" i="12"/>
  <c r="AS17" i="12" s="1"/>
  <c r="AB7" i="11"/>
  <c r="AM4" i="12"/>
  <c r="AM18" i="12" s="1"/>
  <c r="AF4" i="12"/>
  <c r="AF18" i="12" s="1"/>
  <c r="AG7" i="11"/>
  <c r="I7" i="11"/>
  <c r="K4" i="12"/>
  <c r="K18" i="12" s="1"/>
  <c r="AQ4" i="12"/>
  <c r="AQ18" i="12" s="1"/>
  <c r="AY7" i="11"/>
  <c r="AT4" i="12"/>
  <c r="AT18" i="12" s="1"/>
  <c r="AV7" i="11"/>
  <c r="AV19" i="12" l="1"/>
  <c r="AV20" i="12" s="1"/>
  <c r="H19" i="12"/>
  <c r="I13" i="12"/>
  <c r="I17" i="12" s="1"/>
  <c r="G13" i="12"/>
  <c r="G17" i="12" s="1"/>
  <c r="U13" i="12"/>
  <c r="U17" i="12" s="1"/>
  <c r="U20" i="12" s="1"/>
  <c r="J13" i="12"/>
  <c r="J17" i="12" s="1"/>
  <c r="E13" i="12"/>
  <c r="E17" i="12" s="1"/>
  <c r="H13" i="12"/>
  <c r="H17" i="12" s="1"/>
  <c r="S13" i="12"/>
  <c r="S17" i="12" s="1"/>
  <c r="X13" i="12"/>
  <c r="X17" i="12" s="1"/>
  <c r="T13" i="12"/>
  <c r="T17" i="12" s="1"/>
  <c r="T20" i="12" s="1"/>
  <c r="D13" i="12"/>
  <c r="D17" i="12" s="1"/>
  <c r="K13" i="12"/>
  <c r="K17" i="12" s="1"/>
  <c r="W13" i="12"/>
  <c r="W17" i="12" s="1"/>
  <c r="F13" i="12"/>
  <c r="F17" i="12" s="1"/>
  <c r="V13" i="12"/>
  <c r="V17" i="12" s="1"/>
  <c r="D19" i="12"/>
  <c r="D18" i="12"/>
  <c r="G19" i="12"/>
  <c r="G18" i="12"/>
  <c r="AA19" i="12"/>
  <c r="AA18" i="12"/>
  <c r="AR19" i="12"/>
  <c r="AR18" i="12"/>
  <c r="P19" i="12"/>
  <c r="P18" i="12"/>
  <c r="X19" i="12"/>
  <c r="X18" i="12"/>
  <c r="R19" i="12"/>
  <c r="R18" i="12"/>
  <c r="AI19" i="12"/>
  <c r="AI18" i="12"/>
  <c r="J19" i="12"/>
  <c r="J18" i="12"/>
  <c r="Y19" i="12"/>
  <c r="Y20" i="12" s="1"/>
  <c r="AG19" i="12"/>
  <c r="AG20" i="12" s="1"/>
  <c r="E19" i="12"/>
  <c r="AJ19" i="12"/>
  <c r="AJ20" i="12" s="1"/>
  <c r="AK19" i="12"/>
  <c r="AK20" i="12" s="1"/>
  <c r="AP20" i="12"/>
  <c r="AD19" i="12"/>
  <c r="AD20" i="12" s="1"/>
  <c r="S19" i="12"/>
  <c r="W19" i="12"/>
  <c r="N20" i="12"/>
  <c r="F19" i="12"/>
  <c r="V19" i="12"/>
  <c r="AL19" i="12"/>
  <c r="Z19" i="12"/>
  <c r="Z20" i="12" s="1"/>
  <c r="AB19" i="12"/>
  <c r="AU19" i="12"/>
  <c r="AO20" i="12"/>
  <c r="AC20" i="12"/>
  <c r="C20" i="12"/>
  <c r="M20" i="12"/>
  <c r="Q20" i="12"/>
  <c r="L19" i="12"/>
  <c r="AH20" i="12"/>
  <c r="O19" i="12"/>
  <c r="K19" i="12"/>
  <c r="AS19" i="12"/>
  <c r="AQ19" i="12"/>
  <c r="AM19" i="12"/>
  <c r="AN19" i="12"/>
  <c r="AT19" i="12"/>
  <c r="AE19" i="12"/>
  <c r="I19" i="12"/>
  <c r="AF19" i="12"/>
  <c r="H20" i="12" l="1"/>
  <c r="R20" i="12"/>
  <c r="AI20" i="12"/>
  <c r="AR20" i="12"/>
  <c r="AA20" i="12"/>
  <c r="P20" i="12"/>
  <c r="G20" i="12"/>
  <c r="J20" i="12"/>
  <c r="E20" i="12"/>
  <c r="S20" i="12"/>
  <c r="X20" i="12"/>
  <c r="D20" i="12"/>
  <c r="V20" i="12"/>
  <c r="W20" i="12"/>
  <c r="F20" i="12"/>
  <c r="L20" i="12"/>
  <c r="AQ20" i="12"/>
  <c r="AL20" i="12"/>
  <c r="AB20" i="12"/>
  <c r="AU20" i="12"/>
  <c r="O20" i="12"/>
  <c r="AE20" i="12"/>
  <c r="AF20" i="12"/>
  <c r="AN20" i="12"/>
  <c r="AT20" i="12"/>
  <c r="AS20" i="12"/>
  <c r="I20" i="12"/>
  <c r="AM20" i="12"/>
  <c r="K20" i="12"/>
  <c r="E23" i="12" l="1"/>
  <c r="E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Marielle</author>
    <author>Gilles ROLS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Ajouter ici le nom de la compétition</t>
        </r>
        <r>
          <rPr>
            <sz val="9"/>
            <color indexed="81"/>
            <rFont val="Tahoma"/>
            <family val="2"/>
          </rPr>
          <t xml:space="preserve">
Cette information se reportera automatiquement sur les autres onglets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Ajouter ici les Dates de la compétition</t>
        </r>
        <r>
          <rPr>
            <sz val="9"/>
            <color indexed="81"/>
            <rFont val="Tahoma"/>
            <family val="2"/>
          </rPr>
          <t xml:space="preserve">
Cette information se reportera automatiquement sur les autres onglets</t>
        </r>
      </text>
    </comment>
    <comment ref="B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indiquer le niveau de l'évènement en choisissant dans le menu déroulant</t>
        </r>
      </text>
    </comment>
    <comment ref="B8" authorId="0" shapeId="0" xr:uid="{00000000-0006-0000-0100-000004000000}">
      <text>
        <r>
          <rPr>
            <sz val="9"/>
            <color indexed="81"/>
            <rFont val="Tahoma"/>
            <family val="2"/>
          </rPr>
          <t>Reporter ci-dessous le nom du ou des Juges Arbitre de la compétition</t>
        </r>
      </text>
    </comment>
    <comment ref="E18" authorId="2" shapeId="0" xr:uid="{00000000-0006-0000-0100-000005000000}">
      <text>
        <r>
          <rPr>
            <sz val="9"/>
            <color indexed="81"/>
            <rFont val="Tahoma"/>
            <family val="2"/>
          </rPr>
          <t xml:space="preserve">Entrer ici le numéro de version de votre zebulon, exemple : </t>
        </r>
        <r>
          <rPr>
            <b/>
            <sz val="9"/>
            <color indexed="81"/>
            <rFont val="Tahoma"/>
            <family val="2"/>
          </rPr>
          <t>v1 du 20/02/2020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Gilles ROLS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Saisir les Noms des Officiels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Choisir la fonction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Insertion Automatique,
Ne pas Modifier</t>
        </r>
      </text>
    </comment>
    <comment ref="D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Insertion Automatique,
Ne pas Modifier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Gilles ROLS</author>
  </authors>
  <commentList>
    <comment ref="A8" authorId="0" shapeId="0" xr:uid="{00000000-0006-0000-0400-000001000000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13:00:00</t>
        </r>
      </text>
    </comment>
    <comment ref="B8" authorId="0" shapeId="0" xr:uid="{00000000-0006-0000-0400-000002000000}">
      <text>
        <r>
          <rPr>
            <sz val="9"/>
            <color indexed="81"/>
            <rFont val="Tahoma"/>
            <family val="2"/>
          </rPr>
          <t>Indiquer Heure de Fin de la catégorie au format requis soit 13h indiquer 13:00:00</t>
        </r>
      </text>
    </comment>
    <comment ref="C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00000000-0006-0000-0400-000004000000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00000000-0006-0000-0400-00000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1" shapeId="0" xr:uid="{00000000-0006-0000-0400-00000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1" shapeId="0" xr:uid="{00000000-0006-0000-0400-00000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1" shapeId="0" xr:uid="{00000000-0006-0000-0400-00000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1" shapeId="0" xr:uid="{00000000-0006-0000-0400-00000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N8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O8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P8" authorId="1" shapeId="0" xr:uid="{00000000-0006-0000-0400-00000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Q8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R8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S8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T8" authorId="1" shapeId="0" xr:uid="{00000000-0006-0000-0400-00001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U8" authorId="1" shapeId="0" xr:uid="{00000000-0006-0000-0400-00001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V8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W8" authorId="1" shapeId="0" xr:uid="{00000000-0006-0000-0400-00001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X8" authorId="1" shapeId="0" xr:uid="{00000000-0006-0000-0400-00001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Y8" authorId="1" shapeId="0" xr:uid="{00000000-0006-0000-0400-00001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Z8" authorId="1" shapeId="0" xr:uid="{00000000-0006-0000-0400-00001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A8" authorId="1" shapeId="0" xr:uid="{00000000-0006-0000-0400-00001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B8" authorId="1" shapeId="0" xr:uid="{00000000-0006-0000-0400-00001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C8" authorId="1" shapeId="0" xr:uid="{00000000-0006-0000-0400-00001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D8" authorId="1" shapeId="0" xr:uid="{00000000-0006-0000-0400-00001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E8" authorId="1" shapeId="0" xr:uid="{00000000-0006-0000-0400-00001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F8" authorId="1" shapeId="0" xr:uid="{00000000-0006-0000-0400-00001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G8" authorId="1" shapeId="0" xr:uid="{00000000-0006-0000-0400-00002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H8" authorId="1" shapeId="0" xr:uid="{00000000-0006-0000-0400-00002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I8" authorId="1" shapeId="0" xr:uid="{00000000-0006-0000-0400-00002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J8" authorId="1" shapeId="0" xr:uid="{00000000-0006-0000-0400-00002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K8" authorId="1" shapeId="0" xr:uid="{00000000-0006-0000-0400-00002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L8" authorId="1" shapeId="0" xr:uid="{00000000-0006-0000-0400-00002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M8" authorId="1" shapeId="0" xr:uid="{00000000-0006-0000-0400-00002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N8" authorId="1" shapeId="0" xr:uid="{00000000-0006-0000-0400-00002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O8" authorId="1" shapeId="0" xr:uid="{00000000-0006-0000-0400-00002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P8" authorId="1" shapeId="0" xr:uid="{00000000-0006-0000-0400-00002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Q8" authorId="1" shapeId="0" xr:uid="{00000000-0006-0000-0400-00002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R8" authorId="1" shapeId="0" xr:uid="{00000000-0006-0000-0400-00002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S8" authorId="1" shapeId="0" xr:uid="{00000000-0006-0000-0400-00002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T8" authorId="1" shapeId="0" xr:uid="{00000000-0006-0000-0400-00002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U8" authorId="1" shapeId="0" xr:uid="{00000000-0006-0000-0400-00002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V8" authorId="1" shapeId="0" xr:uid="{00000000-0006-0000-0400-00002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W8" authorId="1" shapeId="0" xr:uid="{00000000-0006-0000-0400-00003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X8" authorId="1" shapeId="0" xr:uid="{00000000-0006-0000-0400-00003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Y8" authorId="1" shapeId="0" xr:uid="{00000000-0006-0000-0400-00003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Z8" authorId="1" shapeId="0" xr:uid="{00000000-0006-0000-0400-00003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BA8" authorId="1" shapeId="0" xr:uid="{00000000-0006-0000-0400-00003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Gilles ROLS</author>
  </authors>
  <commentList>
    <comment ref="A8" authorId="0" shapeId="0" xr:uid="{00000000-0006-0000-0500-000001000000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13:00:00</t>
        </r>
      </text>
    </comment>
    <comment ref="B8" authorId="0" shapeId="0" xr:uid="{00000000-0006-0000-0500-000002000000}">
      <text>
        <r>
          <rPr>
            <sz val="9"/>
            <color indexed="81"/>
            <rFont val="Tahoma"/>
            <family val="2"/>
          </rPr>
          <t>Indiquer Heure de Fin de la catégorie au format requis soit 13h indiquer 13:00:00</t>
        </r>
      </text>
    </comment>
    <comment ref="C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00000000-0006-0000-0500-000004000000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00000000-0006-0000-0500-00000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1" shapeId="0" xr:uid="{00000000-0006-0000-0500-00000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1" shapeId="0" xr:uid="{00000000-0006-0000-0500-00000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1" shapeId="0" xr:uid="{00000000-0006-0000-0500-00000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1" shapeId="0" xr:uid="{00000000-0006-0000-0500-00000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N8" authorId="1" shapeId="0" xr:uid="{00000000-0006-0000-0500-00000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O8" authorId="1" shapeId="0" xr:uid="{00000000-0006-0000-0500-00000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P8" authorId="1" shapeId="0" xr:uid="{00000000-0006-0000-0500-00000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Q8" authorId="1" shapeId="0" xr:uid="{00000000-0006-0000-0500-00001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R8" authorId="1" shapeId="0" xr:uid="{00000000-0006-0000-0500-00001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S8" authorId="1" shapeId="0" xr:uid="{00000000-0006-0000-0500-00001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T8" authorId="1" shapeId="0" xr:uid="{00000000-0006-0000-0500-00001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U8" authorId="1" shapeId="0" xr:uid="{00000000-0006-0000-0500-00001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V8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W8" authorId="1" shapeId="0" xr:uid="{00000000-0006-0000-0500-00001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X8" authorId="1" shapeId="0" xr:uid="{00000000-0006-0000-0500-00001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Y8" authorId="1" shapeId="0" xr:uid="{00000000-0006-0000-0500-00001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Z8" authorId="1" shapeId="0" xr:uid="{00000000-0006-0000-0500-00001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A8" authorId="1" shapeId="0" xr:uid="{00000000-0006-0000-0500-00001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B8" authorId="1" shapeId="0" xr:uid="{00000000-0006-0000-0500-00001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C8" authorId="1" shapeId="0" xr:uid="{00000000-0006-0000-0500-00001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D8" authorId="1" shapeId="0" xr:uid="{00000000-0006-0000-0500-00001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E8" authorId="1" shapeId="0" xr:uid="{00000000-0006-0000-0500-00001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F8" authorId="1" shapeId="0" xr:uid="{00000000-0006-0000-0500-00001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G8" authorId="1" shapeId="0" xr:uid="{00000000-0006-0000-0500-00002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H8" authorId="1" shapeId="0" xr:uid="{00000000-0006-0000-0500-00002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I8" authorId="1" shapeId="0" xr:uid="{00000000-0006-0000-0500-00002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J8" authorId="1" shapeId="0" xr:uid="{00000000-0006-0000-0500-00002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K8" authorId="1" shapeId="0" xr:uid="{00000000-0006-0000-0500-00002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L8" authorId="1" shapeId="0" xr:uid="{00000000-0006-0000-0500-00002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M8" authorId="1" shapeId="0" xr:uid="{00000000-0006-0000-0500-00002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N8" authorId="1" shapeId="0" xr:uid="{00000000-0006-0000-0500-00002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O8" authorId="1" shapeId="0" xr:uid="{00000000-0006-0000-0500-00002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P8" authorId="1" shapeId="0" xr:uid="{00000000-0006-0000-0500-00002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Q8" authorId="1" shapeId="0" xr:uid="{00000000-0006-0000-0500-00002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R8" authorId="1" shapeId="0" xr:uid="{00000000-0006-0000-0500-00002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S8" authorId="1" shapeId="0" xr:uid="{00000000-0006-0000-0500-00002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T8" authorId="1" shapeId="0" xr:uid="{00000000-0006-0000-0500-00002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U8" authorId="1" shapeId="0" xr:uid="{00000000-0006-0000-0500-00002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V8" authorId="1" shapeId="0" xr:uid="{00000000-0006-0000-0500-00002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W8" authorId="1" shapeId="0" xr:uid="{00000000-0006-0000-0500-00003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X8" authorId="1" shapeId="0" xr:uid="{00000000-0006-0000-0500-00003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Y8" authorId="1" shapeId="0" xr:uid="{00000000-0006-0000-0500-00003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Z8" authorId="1" shapeId="0" xr:uid="{00000000-0006-0000-0500-00003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BA8" authorId="1" shapeId="0" xr:uid="{00000000-0006-0000-0500-00003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Gilles ROLS</author>
  </authors>
  <commentList>
    <comment ref="A8" authorId="0" shapeId="0" xr:uid="{00000000-0006-0000-0600-000001000000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13:00:00</t>
        </r>
      </text>
    </comment>
    <comment ref="B8" authorId="0" shapeId="0" xr:uid="{00000000-0006-0000-0600-000002000000}">
      <text>
        <r>
          <rPr>
            <sz val="9"/>
            <color indexed="81"/>
            <rFont val="Tahoma"/>
            <family val="2"/>
          </rPr>
          <t>Indiquer Heure de Fin de la catégorie au format requis soit 13h indiquer 13:00:00</t>
        </r>
      </text>
    </comment>
    <comment ref="C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00000000-0006-0000-0600-000004000000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00000000-0006-0000-0600-00000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1" shapeId="0" xr:uid="{00000000-0006-0000-0600-00000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1" shapeId="0" xr:uid="{00000000-0006-0000-0600-00000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1" shapeId="0" xr:uid="{00000000-0006-0000-0600-00000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1" shapeId="0" xr:uid="{00000000-0006-0000-0600-00000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1" shapeId="0" xr:uid="{00000000-0006-0000-0600-00000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N8" authorId="1" shapeId="0" xr:uid="{00000000-0006-0000-0600-00000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O8" authorId="1" shapeId="0" xr:uid="{00000000-0006-0000-0600-00000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P8" authorId="1" shapeId="0" xr:uid="{00000000-0006-0000-0600-00000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Q8" authorId="1" shapeId="0" xr:uid="{00000000-0006-0000-0600-00001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R8" authorId="1" shapeId="0" xr:uid="{00000000-0006-0000-0600-00001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S8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T8" authorId="1" shapeId="0" xr:uid="{00000000-0006-0000-0600-00001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U8" authorId="1" shapeId="0" xr:uid="{00000000-0006-0000-0600-00001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V8" authorId="1" shapeId="0" xr:uid="{00000000-0006-0000-0600-00001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W8" authorId="1" shapeId="0" xr:uid="{00000000-0006-0000-0600-00001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X8" authorId="1" shapeId="0" xr:uid="{00000000-0006-0000-0600-00001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Y8" authorId="1" shapeId="0" xr:uid="{00000000-0006-0000-0600-00001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Z8" authorId="1" shapeId="0" xr:uid="{00000000-0006-0000-0600-00001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A8" authorId="1" shapeId="0" xr:uid="{00000000-0006-0000-0600-00001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B8" authorId="1" shapeId="0" xr:uid="{00000000-0006-0000-0600-00001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C8" authorId="1" shapeId="0" xr:uid="{00000000-0006-0000-0600-00001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D8" authorId="1" shapeId="0" xr:uid="{00000000-0006-0000-0600-00001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E8" authorId="1" shapeId="0" xr:uid="{00000000-0006-0000-0600-00001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F8" authorId="1" shapeId="0" xr:uid="{00000000-0006-0000-0600-00001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G8" authorId="1" shapeId="0" xr:uid="{00000000-0006-0000-0600-00002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H8" authorId="1" shapeId="0" xr:uid="{00000000-0006-0000-0600-00002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I8" authorId="1" shapeId="0" xr:uid="{00000000-0006-0000-0600-00002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J8" authorId="1" shapeId="0" xr:uid="{00000000-0006-0000-0600-00002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K8" authorId="1" shapeId="0" xr:uid="{00000000-0006-0000-0600-00002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L8" authorId="1" shapeId="0" xr:uid="{00000000-0006-0000-0600-00002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M8" authorId="1" shapeId="0" xr:uid="{00000000-0006-0000-0600-00002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N8" authorId="1" shapeId="0" xr:uid="{00000000-0006-0000-0600-00002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O8" authorId="1" shapeId="0" xr:uid="{00000000-0006-0000-0600-00002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P8" authorId="1" shapeId="0" xr:uid="{00000000-0006-0000-0600-00002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Q8" authorId="1" shapeId="0" xr:uid="{00000000-0006-0000-0600-00002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R8" authorId="1" shapeId="0" xr:uid="{00000000-0006-0000-0600-00002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S8" authorId="1" shapeId="0" xr:uid="{00000000-0006-0000-0600-00002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T8" authorId="1" shapeId="0" xr:uid="{00000000-0006-0000-0600-00002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U8" authorId="1" shapeId="0" xr:uid="{00000000-0006-0000-0600-00002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V8" authorId="1" shapeId="0" xr:uid="{00000000-0006-0000-0600-00002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W8" authorId="1" shapeId="0" xr:uid="{00000000-0006-0000-0600-00003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X8" authorId="1" shapeId="0" xr:uid="{00000000-0006-0000-0600-00003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Y8" authorId="1" shapeId="0" xr:uid="{00000000-0006-0000-0600-00003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Z8" authorId="1" shapeId="0" xr:uid="{00000000-0006-0000-0600-00003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BA8" authorId="1" shapeId="0" xr:uid="{00000000-0006-0000-0600-00003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Gilles ROLS</author>
  </authors>
  <commentList>
    <comment ref="A8" authorId="0" shapeId="0" xr:uid="{00000000-0006-0000-0700-000001000000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13:00:00</t>
        </r>
      </text>
    </comment>
    <comment ref="B8" authorId="0" shapeId="0" xr:uid="{00000000-0006-0000-0700-000002000000}">
      <text>
        <r>
          <rPr>
            <sz val="9"/>
            <color indexed="81"/>
            <rFont val="Tahoma"/>
            <family val="2"/>
          </rPr>
          <t>Indiquer Heure de Fin de la catégorie au format requis soit 13h indiquer 13:00:00</t>
        </r>
      </text>
    </comment>
    <comment ref="C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00000000-0006-0000-0700-000004000000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00000000-0006-0000-0700-00000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1" shapeId="0" xr:uid="{00000000-0006-0000-0700-00000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1" shapeId="0" xr:uid="{00000000-0006-0000-0700-00000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1" shapeId="0" xr:uid="{00000000-0006-0000-0700-00000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1" shapeId="0" xr:uid="{00000000-0006-0000-0700-00000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1" shapeId="0" xr:uid="{00000000-0006-0000-0700-00000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N8" authorId="1" shapeId="0" xr:uid="{00000000-0006-0000-0700-00000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O8" authorId="1" shapeId="0" xr:uid="{00000000-0006-0000-0700-00000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P8" authorId="1" shapeId="0" xr:uid="{00000000-0006-0000-0700-00000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Q8" authorId="1" shapeId="0" xr:uid="{00000000-0006-0000-0700-00001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R8" authorId="1" shapeId="0" xr:uid="{00000000-0006-0000-0700-00001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S8" authorId="1" shapeId="0" xr:uid="{00000000-0006-0000-0700-00001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T8" authorId="1" shapeId="0" xr:uid="{00000000-0006-0000-0700-00001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U8" authorId="1" shapeId="0" xr:uid="{00000000-0006-0000-0700-00001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V8" authorId="1" shapeId="0" xr:uid="{00000000-0006-0000-0700-00001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W8" authorId="1" shapeId="0" xr:uid="{00000000-0006-0000-0700-00001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X8" authorId="1" shapeId="0" xr:uid="{00000000-0006-0000-0700-00001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Y8" authorId="1" shapeId="0" xr:uid="{00000000-0006-0000-0700-00001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Z8" authorId="1" shapeId="0" xr:uid="{00000000-0006-0000-0700-00001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A8" authorId="1" shapeId="0" xr:uid="{00000000-0006-0000-0700-00001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B8" authorId="1" shapeId="0" xr:uid="{00000000-0006-0000-0700-00001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C8" authorId="1" shapeId="0" xr:uid="{00000000-0006-0000-0700-00001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D8" authorId="1" shapeId="0" xr:uid="{00000000-0006-0000-0700-00001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E8" authorId="1" shapeId="0" xr:uid="{00000000-0006-0000-0700-00001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F8" authorId="1" shapeId="0" xr:uid="{00000000-0006-0000-0700-00001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G8" authorId="1" shapeId="0" xr:uid="{00000000-0006-0000-0700-00002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H8" authorId="1" shapeId="0" xr:uid="{00000000-0006-0000-0700-00002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I8" authorId="1" shapeId="0" xr:uid="{00000000-0006-0000-0700-00002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J8" authorId="1" shapeId="0" xr:uid="{00000000-0006-0000-0700-00002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K8" authorId="1" shapeId="0" xr:uid="{00000000-0006-0000-0700-00002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L8" authorId="1" shapeId="0" xr:uid="{00000000-0006-0000-0700-00002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M8" authorId="1" shapeId="0" xr:uid="{00000000-0006-0000-0700-00002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N8" authorId="1" shapeId="0" xr:uid="{00000000-0006-0000-0700-00002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O8" authorId="1" shapeId="0" xr:uid="{00000000-0006-0000-0700-00002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P8" authorId="1" shapeId="0" xr:uid="{00000000-0006-0000-0700-00002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Q8" authorId="1" shapeId="0" xr:uid="{00000000-0006-0000-0700-00002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R8" authorId="1" shapeId="0" xr:uid="{00000000-0006-0000-0700-00002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S8" authorId="1" shapeId="0" xr:uid="{00000000-0006-0000-0700-00002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T8" authorId="1" shapeId="0" xr:uid="{00000000-0006-0000-0700-00002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U8" authorId="1" shapeId="0" xr:uid="{00000000-0006-0000-0700-00002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V8" authorId="1" shapeId="0" xr:uid="{00000000-0006-0000-0700-00002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W8" authorId="1" shapeId="0" xr:uid="{00000000-0006-0000-0700-00003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X8" authorId="1" shapeId="0" xr:uid="{00000000-0006-0000-0700-00003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Y8" authorId="1" shapeId="0" xr:uid="{00000000-0006-0000-0700-00003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Z8" authorId="1" shapeId="0" xr:uid="{00000000-0006-0000-0700-00003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BA8" authorId="1" shapeId="0" xr:uid="{00000000-0006-0000-0700-00003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Gilles ROLS</author>
  </authors>
  <commentList>
    <comment ref="A8" authorId="0" shapeId="0" xr:uid="{00000000-0006-0000-0800-000001000000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13:00:00</t>
        </r>
      </text>
    </comment>
    <comment ref="B8" authorId="0" shapeId="0" xr:uid="{00000000-0006-0000-0800-000002000000}">
      <text>
        <r>
          <rPr>
            <sz val="9"/>
            <color indexed="81"/>
            <rFont val="Tahoma"/>
            <family val="2"/>
          </rPr>
          <t>Indiquer Heure de Fin de la catégorie au format requis soit 13h indiquer 13:00:00</t>
        </r>
      </text>
    </comment>
    <comment ref="C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00000000-0006-0000-0800-000004000000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00000000-0006-0000-0800-000006000000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00000000-0006-0000-0800-00000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1" shapeId="0" xr:uid="{00000000-0006-0000-0800-00000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1" shapeId="0" xr:uid="{00000000-0006-0000-0800-00000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1" shapeId="0" xr:uid="{00000000-0006-0000-0800-00000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1" shapeId="0" xr:uid="{00000000-0006-0000-0800-00000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1" shapeId="0" xr:uid="{00000000-0006-0000-0800-00000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N8" authorId="1" shapeId="0" xr:uid="{00000000-0006-0000-0800-00000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O8" authorId="1" shapeId="0" xr:uid="{00000000-0006-0000-0800-00000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P8" authorId="1" shapeId="0" xr:uid="{00000000-0006-0000-0800-00000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Q8" authorId="1" shapeId="0" xr:uid="{00000000-0006-0000-0800-00001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R8" authorId="1" shapeId="0" xr:uid="{00000000-0006-0000-0800-00001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S8" authorId="1" shapeId="0" xr:uid="{00000000-0006-0000-0800-00001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T8" authorId="1" shapeId="0" xr:uid="{00000000-0006-0000-0800-00001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U8" authorId="1" shapeId="0" xr:uid="{00000000-0006-0000-0800-00001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V8" authorId="1" shapeId="0" xr:uid="{00000000-0006-0000-0800-00001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W8" authorId="1" shapeId="0" xr:uid="{00000000-0006-0000-0800-00001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X8" authorId="1" shapeId="0" xr:uid="{00000000-0006-0000-0800-00001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Y8" authorId="1" shapeId="0" xr:uid="{00000000-0006-0000-0800-00001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Z8" authorId="1" shapeId="0" xr:uid="{00000000-0006-0000-0800-00001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A8" authorId="1" shapeId="0" xr:uid="{00000000-0006-0000-0800-00001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B8" authorId="1" shapeId="0" xr:uid="{00000000-0006-0000-0800-00001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C8" authorId="1" shapeId="0" xr:uid="{00000000-0006-0000-0800-00001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D8" authorId="1" shapeId="0" xr:uid="{00000000-0006-0000-0800-00001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E8" authorId="1" shapeId="0" xr:uid="{00000000-0006-0000-0800-00001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F8" authorId="1" shapeId="0" xr:uid="{00000000-0006-0000-0800-00001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G8" authorId="1" shapeId="0" xr:uid="{00000000-0006-0000-0800-00002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H8" authorId="1" shapeId="0" xr:uid="{00000000-0006-0000-0800-00002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I8" authorId="1" shapeId="0" xr:uid="{00000000-0006-0000-0800-00002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J8" authorId="1" shapeId="0" xr:uid="{00000000-0006-0000-0800-00002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K8" authorId="1" shapeId="0" xr:uid="{00000000-0006-0000-0800-00002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L8" authorId="1" shapeId="0" xr:uid="{00000000-0006-0000-0800-000025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M8" authorId="1" shapeId="0" xr:uid="{00000000-0006-0000-0800-000026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N8" authorId="1" shapeId="0" xr:uid="{00000000-0006-0000-0800-000027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O8" authorId="1" shapeId="0" xr:uid="{00000000-0006-0000-0800-00002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P8" authorId="1" shapeId="0" xr:uid="{00000000-0006-0000-0800-00002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Q8" authorId="1" shapeId="0" xr:uid="{00000000-0006-0000-0800-00002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R8" authorId="1" shapeId="0" xr:uid="{00000000-0006-0000-0800-00002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S8" authorId="1" shapeId="0" xr:uid="{00000000-0006-0000-0800-00002C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T8" authorId="1" shapeId="0" xr:uid="{00000000-0006-0000-0800-00002D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U8" authorId="1" shapeId="0" xr:uid="{00000000-0006-0000-0800-00002E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V8" authorId="1" shapeId="0" xr:uid="{00000000-0006-0000-0800-00002F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W8" authorId="1" shapeId="0" xr:uid="{00000000-0006-0000-0800-000030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X8" authorId="1" shapeId="0" xr:uid="{00000000-0006-0000-0800-000031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Y8" authorId="1" shapeId="0" xr:uid="{00000000-0006-0000-0800-000032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AZ8" authorId="1" shapeId="0" xr:uid="{00000000-0006-0000-0800-000033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BA8" authorId="1" shapeId="0" xr:uid="{00000000-0006-0000-0800-000034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SPE, ASS, CPT,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ROLS</author>
    <author>Gilles ROLS</author>
  </authors>
  <commentList>
    <comment ref="A8" authorId="0" shapeId="0" xr:uid="{0E1344E3-7342-41B7-9759-F60D948E3EEB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</t>
        </r>
      </text>
    </comment>
    <comment ref="B8" authorId="0" shapeId="0" xr:uid="{5E3D30DD-AAB0-4179-B7B0-BAD7280A71E8}">
      <text>
        <r>
          <rPr>
            <sz val="9"/>
            <color indexed="81"/>
            <rFont val="Tahoma"/>
            <family val="2"/>
          </rPr>
          <t>Indiquer Heure de Fin de la catégorie au format requis soit 13h indiquer 13:00</t>
        </r>
      </text>
    </comment>
    <comment ref="C8" authorId="0" shapeId="0" xr:uid="{67286248-B5C3-4BB7-ACE7-E1497B3FEA93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6145E9E9-639D-4014-AF28-0D0473E800D4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2DD2F766-EB28-4435-8A89-2F812EAA4B5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71BE2082-D3A9-459C-B00D-485E81EC1E4D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F2531CC1-8613-40F5-B776-41722FAAB5BC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2" shapeId="0" xr:uid="{10DCB5C9-6E64-4360-A7ED-E72AD94EBD9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2" shapeId="0" xr:uid="{35FCC1EC-C3F7-4A35-8153-FC2A1187EDB3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2" shapeId="0" xr:uid="{75C66530-9639-478C-9DCE-D5A3C9A43F8C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2" shapeId="0" xr:uid="{5BDCCB57-BEF9-4155-9052-D89F213A8D21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2" shapeId="0" xr:uid="{273A6F4A-94B3-4F50-9583-2C8D69B3B8A4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N8" authorId="2" shapeId="0" xr:uid="{C2123B9C-A300-4700-BC8F-8D6DDDA8A753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O8" authorId="2" shapeId="0" xr:uid="{2EBED689-540D-4FD5-AE7F-3C2BDF238E9D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P8" authorId="2" shapeId="0" xr:uid="{7FEAD30D-607D-4617-A992-876A590B83FA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Q8" authorId="2" shapeId="0" xr:uid="{33E7F189-0A2C-4C90-B452-1B91F67332CF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R8" authorId="2" shapeId="0" xr:uid="{FD4C0C2F-6E7A-4587-B852-06356D5B02F7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S8" authorId="2" shapeId="0" xr:uid="{E784A4FC-C137-441D-8BAD-D01C5DEBC333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T8" authorId="2" shapeId="0" xr:uid="{C9AED362-1EA5-4B38-BB7D-C4C432B30F34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U8" authorId="2" shapeId="0" xr:uid="{5BCB0340-A6F5-4EE1-BC31-64EDB9E9DB9C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V8" authorId="2" shapeId="0" xr:uid="{BD6313DD-86E9-4419-87AD-96D904B54F79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W8" authorId="2" shapeId="0" xr:uid="{435EFB00-7852-4244-A2D4-555A4F3F3BEF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X8" authorId="2" shapeId="0" xr:uid="{0C0217AC-7A18-477C-AC48-57116F29F89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Y8" authorId="2" shapeId="0" xr:uid="{5054C34B-5C37-4F5B-AC6F-C065C30916A3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Z8" authorId="2" shapeId="0" xr:uid="{2ECC6C7A-6CEA-45C9-9881-35C044C57DC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A8" authorId="2" shapeId="0" xr:uid="{AFF70CD6-325D-474A-B3A4-896D262D84F7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B8" authorId="2" shapeId="0" xr:uid="{A48E343A-AD9B-48A0-B59E-3E5661858399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C8" authorId="2" shapeId="0" xr:uid="{1F530CDC-113E-4A84-959C-59A296DAB2D8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D8" authorId="2" shapeId="0" xr:uid="{AAC8B197-721D-4993-BA4E-B291B51383F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E8" authorId="2" shapeId="0" xr:uid="{ABE0E7D2-9A7B-4DCF-9DBD-C5E784840B5B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F8" authorId="2" shapeId="0" xr:uid="{31DD7715-8ED9-43AE-8D2F-4B0CE4D1BB12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G8" authorId="2" shapeId="0" xr:uid="{8FC4CCB0-FCFE-4690-B76F-EE6D40296EA8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H8" authorId="2" shapeId="0" xr:uid="{760DEC3B-AB44-4741-816B-52E031E2D421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I8" authorId="2" shapeId="0" xr:uid="{89D4A1F8-C0B6-4372-AF83-A6D3B0A64A03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J8" authorId="2" shapeId="0" xr:uid="{F4716B5C-400D-4AE6-98CF-D20C896E3652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K8" authorId="2" shapeId="0" xr:uid="{7B3F9E07-C227-4468-A7ED-C89E9D400134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L8" authorId="2" shapeId="0" xr:uid="{166DC068-743F-41C9-AAFE-E59D491B3332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M8" authorId="2" shapeId="0" xr:uid="{EC1E44E3-F7D1-40B0-9E73-602E231AE0CE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N8" authorId="2" shapeId="0" xr:uid="{6CD7A84C-E493-42F0-9FFB-E8C3D5509B8E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O8" authorId="2" shapeId="0" xr:uid="{2A924FC5-F9A5-46D6-AED0-50797B4A18A3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P8" authorId="2" shapeId="0" xr:uid="{4ECAAC05-C104-4F6C-A0F0-24B74A2D9396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Q8" authorId="2" shapeId="0" xr:uid="{C4208B27-AADE-4643-ADED-47EF62D19A79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R8" authorId="2" shapeId="0" xr:uid="{C51ABCE8-9AF8-4CC2-92F2-D66FA04E5FE1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S8" authorId="2" shapeId="0" xr:uid="{9C764DBD-8D2F-4673-8252-177D53CEA345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T8" authorId="2" shapeId="0" xr:uid="{CE44FF74-A194-4D23-BEDD-9499737FDF18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U8" authorId="2" shapeId="0" xr:uid="{A71AA49A-D4E8-4B1D-B5F8-3BF16A1DD2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V8" authorId="2" shapeId="0" xr:uid="{0CB2D4AB-D2C2-4A70-B14E-16B38D76534D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W8" authorId="2" shapeId="0" xr:uid="{C286D132-B10A-41A9-87B1-5A4C6ED03F17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X8" authorId="2" shapeId="0" xr:uid="{50515C20-7690-4F0F-8158-6D8F238D347C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Y8" authorId="2" shapeId="0" xr:uid="{87774A50-58F5-46CA-81F1-778FE17F437C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Z8" authorId="2" shapeId="0" xr:uid="{A0A9EDD6-B45E-4C6B-BE08-65012A674479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BA8" authorId="2" shapeId="0" xr:uid="{A739DE18-8AE4-4857-A1FF-F80803199005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Ségolène DUPREZ</author>
    <author>ROLS</author>
    <author>Gilles ROLS</author>
  </authors>
  <commentList>
    <comment ref="A8" authorId="0" shapeId="0" xr:uid="{00000000-0006-0000-0A00-000001000000}">
      <text>
        <r>
          <rPr>
            <sz val="9"/>
            <color indexed="81"/>
            <rFont val="Tahoma"/>
            <family val="2"/>
          </rPr>
          <t>Indiquer Heure de Début de la catégorie au format requis soit 13h indiquer 13:00</t>
        </r>
      </text>
    </comment>
    <comment ref="B8" authorId="0" shapeId="0" xr:uid="{00000000-0006-0000-0A00-000002000000}">
      <text>
        <r>
          <rPr>
            <sz val="9"/>
            <color indexed="81"/>
            <rFont val="Tahoma"/>
            <family val="2"/>
          </rPr>
          <t>Indiquer Heure de Fin de la catégorie au format requis soit 13h indiquer 13:00</t>
        </r>
      </text>
    </comment>
    <comment ref="C8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calcul AUTOMATIQUE Ne pas MODIFIER</t>
        </r>
      </text>
    </comment>
    <comment ref="D8" authorId="0" shapeId="0" xr:uid="{00000000-0006-0000-0A00-000004000000}">
      <text>
        <r>
          <rPr>
            <sz val="9"/>
            <color indexed="81"/>
            <rFont val="Tahoma"/>
            <family val="2"/>
          </rPr>
          <t>Préciser nombre de patineur de la catégorie</t>
        </r>
      </text>
    </comment>
    <comment ref="E8" authorId="0" shapeId="0" xr:uid="{00000000-0006-0000-0A00-000005000000}">
      <text>
        <r>
          <rPr>
            <sz val="9"/>
            <color indexed="81"/>
            <rFont val="Tahoma"/>
            <family val="2"/>
          </rPr>
          <t xml:space="preserve">Intitulé de la catégorie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SURFACAGE 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REUNION (IJM ou RTD)...</t>
        </r>
      </text>
    </comment>
    <comment ref="F8" authorId="0" shapeId="0" xr:uid="{00000000-0006-0000-0A00-000006000000}">
      <text>
        <r>
          <rPr>
            <sz val="9"/>
            <color indexed="81"/>
            <rFont val="Tahoma"/>
            <family val="2"/>
          </rPr>
          <t xml:space="preserve">Programme long, court, short dance,…
</t>
        </r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H8" authorId="1" shapeId="0" xr:uid="{D391B8C9-583A-4A82-968C-18B84E2BC41A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I8" authorId="2" shapeId="0" xr:uid="{00000000-0006-0000-0A00-000008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J8" authorId="2" shapeId="0" xr:uid="{00000000-0006-0000-0A00-000009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K8" authorId="2" shapeId="0" xr:uid="{00000000-0006-0000-0A00-00000A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L8" authorId="2" shapeId="0" xr:uid="{00000000-0006-0000-0A00-00000B000000}">
      <text>
        <r>
          <rPr>
            <sz val="9"/>
            <color indexed="81"/>
            <rFont val="Tahoma"/>
            <family val="2"/>
          </rPr>
          <t xml:space="preserve"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
</t>
        </r>
      </text>
    </comment>
    <comment ref="M8" authorId="2" shapeId="0" xr:uid="{00000000-0006-0000-0A00-00000C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N8" authorId="2" shapeId="0" xr:uid="{00000000-0006-0000-0A00-00000D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O8" authorId="2" shapeId="0" xr:uid="{00000000-0006-0000-0A00-00000E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P8" authorId="2" shapeId="0" xr:uid="{00000000-0006-0000-0A00-00000F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Q8" authorId="2" shapeId="0" xr:uid="{00000000-0006-0000-0A00-000010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R8" authorId="2" shapeId="0" xr:uid="{00000000-0006-0000-0A00-000011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S8" authorId="2" shapeId="0" xr:uid="{00000000-0006-0000-0A00-000012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T8" authorId="2" shapeId="0" xr:uid="{00000000-0006-0000-0A00-000013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U8" authorId="2" shapeId="0" xr:uid="{00000000-0006-0000-0A00-000014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V8" authorId="2" shapeId="0" xr:uid="{00000000-0006-0000-0A00-000015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W8" authorId="2" shapeId="0" xr:uid="{00000000-0006-0000-0A00-000016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X8" authorId="2" shapeId="0" xr:uid="{00000000-0006-0000-0A00-000017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Y8" authorId="2" shapeId="0" xr:uid="{00000000-0006-0000-0A00-000018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Z8" authorId="2" shapeId="0" xr:uid="{00000000-0006-0000-0A00-000019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A8" authorId="2" shapeId="0" xr:uid="{00000000-0006-0000-0A00-00001A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B8" authorId="2" shapeId="0" xr:uid="{00000000-0006-0000-0A00-00001B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C8" authorId="2" shapeId="0" xr:uid="{00000000-0006-0000-0A00-00001C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D8" authorId="2" shapeId="0" xr:uid="{00000000-0006-0000-0A00-00001D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E8" authorId="2" shapeId="0" xr:uid="{00000000-0006-0000-0A00-00001E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F8" authorId="2" shapeId="0" xr:uid="{00000000-0006-0000-0A00-00001F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G8" authorId="2" shapeId="0" xr:uid="{00000000-0006-0000-0A00-000020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H8" authorId="2" shapeId="0" xr:uid="{00000000-0006-0000-0A00-000021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I8" authorId="2" shapeId="0" xr:uid="{00000000-0006-0000-0A00-000022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J8" authorId="2" shapeId="0" xr:uid="{00000000-0006-0000-0A00-000023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K8" authorId="2" shapeId="0" xr:uid="{00000000-0006-0000-0A00-000024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L8" authorId="2" shapeId="0" xr:uid="{00000000-0006-0000-0A00-000025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M8" authorId="2" shapeId="0" xr:uid="{00000000-0006-0000-0A00-000026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N8" authorId="2" shapeId="0" xr:uid="{00000000-0006-0000-0A00-000027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O8" authorId="2" shapeId="0" xr:uid="{00000000-0006-0000-0A00-000028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P8" authorId="2" shapeId="0" xr:uid="{00000000-0006-0000-0A00-000029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Q8" authorId="2" shapeId="0" xr:uid="{00000000-0006-0000-0A00-00002A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R8" authorId="2" shapeId="0" xr:uid="{00000000-0006-0000-0A00-00002B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S8" authorId="2" shapeId="0" xr:uid="{00000000-0006-0000-0A00-00002C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T8" authorId="2" shapeId="0" xr:uid="{00000000-0006-0000-0A00-00002D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U8" authorId="2" shapeId="0" xr:uid="{00000000-0006-0000-0A00-00002E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V8" authorId="2" shapeId="0" xr:uid="{00000000-0006-0000-0A00-00002F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W8" authorId="2" shapeId="0" xr:uid="{00000000-0006-0000-0A00-000030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X8" authorId="2" shapeId="0" xr:uid="{00000000-0006-0000-0A00-000031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Y8" authorId="2" shapeId="0" xr:uid="{00000000-0006-0000-0A00-000032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AZ8" authorId="2" shapeId="0" xr:uid="{00000000-0006-0000-0A00-000033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  <comment ref="BA8" authorId="2" shapeId="0" xr:uid="{00000000-0006-0000-0A00-000034000000}">
      <text>
        <r>
          <rPr>
            <sz val="9"/>
            <color indexed="81"/>
            <rFont val="Tahoma"/>
            <family val="2"/>
          </rPr>
          <t>Ajouter ci-dessous une croix ou fonction + numéro du juge par exemple JA, J2, CT, ST1, CPT, VIDEO, …
Si la personne ne peut pas juger sur la catégorie mettre N dans la case qui sera noircie (ex : un ST qui a des patineurs a lui dans la catégorie)
Nota : Ne pas utiliser de caractere "Espace" pour le pointage, si une case apparait en rouge c'est quelle n'est pas vide et contient au moins un caractere espace - perturbe le calcul - effacer son contenu.</t>
        </r>
      </text>
    </comment>
  </commentList>
</comments>
</file>

<file path=xl/sharedStrings.xml><?xml version="1.0" encoding="utf-8"?>
<sst xmlns="http://schemas.openxmlformats.org/spreadsheetml/2006/main" count="318" uniqueCount="148">
  <si>
    <t>Liste Fonction</t>
  </si>
  <si>
    <t>Liste Segments</t>
  </si>
  <si>
    <t>JA</t>
  </si>
  <si>
    <t>Juge Arbitre</t>
  </si>
  <si>
    <t>ne pas déplacer ni supprimer</t>
  </si>
  <si>
    <t>Short Program</t>
  </si>
  <si>
    <t>Juge</t>
  </si>
  <si>
    <t>Free Skating</t>
  </si>
  <si>
    <t>CT</t>
  </si>
  <si>
    <t>Contrôleur Technique</t>
  </si>
  <si>
    <t>Pattern Dance</t>
  </si>
  <si>
    <t>ST</t>
  </si>
  <si>
    <t>Spécialiste Technique</t>
  </si>
  <si>
    <t>DVRO</t>
  </si>
  <si>
    <t>Free Dance</t>
  </si>
  <si>
    <t>Compt</t>
  </si>
  <si>
    <t>Comptable</t>
  </si>
  <si>
    <t>Danse d'Interprétation</t>
  </si>
  <si>
    <t>Chef Arbitre (Curling)</t>
  </si>
  <si>
    <t>Exercice Chorégraphique</t>
  </si>
  <si>
    <t>Ballet Libre</t>
  </si>
  <si>
    <t>Arbitre Assistant 1</t>
  </si>
  <si>
    <t>Arbitre Assistant</t>
  </si>
  <si>
    <t>Top-Jump</t>
  </si>
  <si>
    <t>Coordinateur de Course</t>
  </si>
  <si>
    <t>Top-Spin</t>
  </si>
  <si>
    <t>Assistant Coordinateur de Course</t>
  </si>
  <si>
    <t>Autre</t>
  </si>
  <si>
    <t>Starter</t>
  </si>
  <si>
    <t>*** Surfaçage ***</t>
  </si>
  <si>
    <t>Nota : Toute la ligne sera surlignée dés que le mot commence par ***</t>
  </si>
  <si>
    <t>*** Pause ***</t>
  </si>
  <si>
    <t>*** Réunion ***</t>
  </si>
  <si>
    <t>Type Evennement</t>
  </si>
  <si>
    <t>Niveau Indemnisation</t>
  </si>
  <si>
    <t>supplément JA</t>
  </si>
  <si>
    <t>supplément TC</t>
  </si>
  <si>
    <t>Tests / Médailles</t>
  </si>
  <si>
    <t>Régional</t>
  </si>
  <si>
    <t>National</t>
  </si>
  <si>
    <t>Championnat de France</t>
  </si>
  <si>
    <t>Masters / Elites</t>
  </si>
  <si>
    <t>Monitoring</t>
  </si>
  <si>
    <t>-</t>
  </si>
  <si>
    <t>Plafond par jours
en heure</t>
  </si>
  <si>
    <t>Intitulé de l'évènement</t>
  </si>
  <si>
    <t>Date de l'évènement</t>
  </si>
  <si>
    <t>Niveau de l'évènement</t>
  </si>
  <si>
    <r>
      <rPr>
        <b/>
        <sz val="11"/>
        <rFont val="Trebuchet MS"/>
        <family val="2"/>
      </rPr>
      <t>Taux</t>
    </r>
    <r>
      <rPr>
        <b/>
        <sz val="11"/>
        <rFont val="Trebuchet MS"/>
        <family val="2"/>
      </rPr>
      <t xml:space="preserve"> d'indemnisation</t>
    </r>
  </si>
  <si>
    <t>JUGES-ARBITRES / ARBITRES / PRESIDENTS DU JURY (NOM, PRENOM)</t>
  </si>
  <si>
    <t>Extrait du Formulaire d'indemnité</t>
  </si>
  <si>
    <t>Extrait de la Communication CFOA No. 29</t>
  </si>
  <si>
    <t>EXPORT AGORA - Copier/coller les informations reçues d'AGORA</t>
  </si>
  <si>
    <t>Prénom &amp; Nom</t>
  </si>
  <si>
    <t>Fonction exercée</t>
  </si>
  <si>
    <t>Courriel</t>
  </si>
  <si>
    <t>LISTE DES OFFICIELS - Indiquer PRENOM + NOM + FONCTION</t>
  </si>
  <si>
    <t>Prénom Nom</t>
  </si>
  <si>
    <t>Fonction</t>
  </si>
  <si>
    <t>Fonction pour Fichier</t>
  </si>
  <si>
    <t>TEMPS D'ARBITRAGE</t>
  </si>
  <si>
    <t>LUNDI</t>
  </si>
  <si>
    <t>Début</t>
  </si>
  <si>
    <t>Fin</t>
  </si>
  <si>
    <t>Durée</t>
  </si>
  <si>
    <t>Nombre de patineurs</t>
  </si>
  <si>
    <t>Catégorie(s)</t>
  </si>
  <si>
    <t>Segment ou 
type événement</t>
  </si>
  <si>
    <t>MARDI</t>
  </si>
  <si>
    <t>MERCREDI</t>
  </si>
  <si>
    <t>JEUDI</t>
  </si>
  <si>
    <t>VENDREDI</t>
  </si>
  <si>
    <t>SAMEDI</t>
  </si>
  <si>
    <t>DIMANCHE</t>
  </si>
  <si>
    <t xml:space="preserve">
CUMUL TEMPS D'ARBITRAGE</t>
  </si>
  <si>
    <t>OFFICIELS</t>
  </si>
  <si>
    <t xml:space="preserve">Nombre de 1/2h - LUNDI </t>
  </si>
  <si>
    <t xml:space="preserve">Nombre de 1/2h - MARDI </t>
  </si>
  <si>
    <t xml:space="preserve">Nombre de 1/2h - MERCREDI </t>
  </si>
  <si>
    <t xml:space="preserve">Nombre de 1/2h - JEUDI </t>
  </si>
  <si>
    <t xml:space="preserve">Nombre de 1/2h - VENDREDI </t>
  </si>
  <si>
    <t xml:space="preserve">Nombre de 1/2h - SAMEDI </t>
  </si>
  <si>
    <t xml:space="preserve">Nombre de 1/2h - DIMANCHE </t>
  </si>
  <si>
    <t xml:space="preserve">Nombre de 1/2h - CUMULEES </t>
  </si>
  <si>
    <t>CALCUL DES INDEMNITES D'ARBITRAGE</t>
  </si>
  <si>
    <t>Sous-Total</t>
  </si>
  <si>
    <t>Supplément Arbitre</t>
  </si>
  <si>
    <t>Supplément Contrôleur</t>
  </si>
  <si>
    <t>A PAYER</t>
  </si>
  <si>
    <t>Total des indemnisations versées</t>
  </si>
  <si>
    <t>EMARGEMENTS</t>
  </si>
  <si>
    <t xml:space="preserve">Document validé par : </t>
  </si>
  <si>
    <t>JUGE ARBITRE / ARBITRE / PRESIDENT DU JURY</t>
  </si>
  <si>
    <t>Total des indemnisations non versées</t>
  </si>
  <si>
    <t>Indemnitées percues</t>
  </si>
  <si>
    <t>OUI</t>
  </si>
  <si>
    <t>NON</t>
  </si>
  <si>
    <t>Total des indemnisations</t>
  </si>
  <si>
    <t>Choix oui/non</t>
  </si>
  <si>
    <t>Version du Zébulon :</t>
  </si>
  <si>
    <t>Version du Zébulon</t>
  </si>
  <si>
    <t>Nombre de 1/2 heures</t>
  </si>
  <si>
    <t>TEMPS D'ARBITRAGE PLAFONNES</t>
  </si>
  <si>
    <t>Rhythm Dance</t>
  </si>
  <si>
    <t>Juge Arbitre Freestyle</t>
  </si>
  <si>
    <t>Or</t>
  </si>
  <si>
    <t>Curling</t>
  </si>
  <si>
    <t>Short Track</t>
  </si>
  <si>
    <t>Bleu</t>
  </si>
  <si>
    <t>JA FS</t>
  </si>
  <si>
    <t>Free Style</t>
  </si>
  <si>
    <t>Juge Saut FS</t>
  </si>
  <si>
    <t>Arbitre Curling</t>
  </si>
  <si>
    <t>Disciplines expression</t>
  </si>
  <si>
    <t>Arb Curl</t>
  </si>
  <si>
    <t>Arbitre Short Track</t>
  </si>
  <si>
    <t>Ice Cross</t>
  </si>
  <si>
    <t>Commissaire de Course Ice Cross</t>
  </si>
  <si>
    <t>Juge Tab FS</t>
  </si>
  <si>
    <t>Com Course IC</t>
  </si>
  <si>
    <t>Juge Vidéo IC</t>
  </si>
  <si>
    <t>Arbitre Départ-Arrivée Ice Cross</t>
  </si>
  <si>
    <t>Juge de Table Ice Cross</t>
  </si>
  <si>
    <t>Juge Vidéo Ice Cross</t>
  </si>
  <si>
    <t>Controleur Vidéo Ice Cross</t>
  </si>
  <si>
    <t>Arb ST</t>
  </si>
  <si>
    <t>Arb Ass1 ST</t>
  </si>
  <si>
    <t>Arb Ass ST</t>
  </si>
  <si>
    <t>Coord Course ST</t>
  </si>
  <si>
    <t>Ass Coord ST</t>
  </si>
  <si>
    <t>Start ST</t>
  </si>
  <si>
    <t>Chef A Curl</t>
  </si>
  <si>
    <t>ShortTrack</t>
  </si>
  <si>
    <t>FreeStyle</t>
  </si>
  <si>
    <t>IceCross</t>
  </si>
  <si>
    <t>???</t>
  </si>
  <si>
    <t>v1 du 03/02/2023 - 07h30</t>
  </si>
  <si>
    <t>Bobsleigh-Skeleton</t>
  </si>
  <si>
    <t>President du Jury Bobsleigh-Skeleton</t>
  </si>
  <si>
    <t>Directeur de Course Bobsleigh-Skeleton</t>
  </si>
  <si>
    <t>Juge Table IC</t>
  </si>
  <si>
    <t>Ctrl Vidéo IC</t>
  </si>
  <si>
    <t>PDT Jury Bob-Sk</t>
  </si>
  <si>
    <t>Dir Course Bob-Sk</t>
  </si>
  <si>
    <t>Juge de Saut Freestyle</t>
  </si>
  <si>
    <t>Juge de Table Freestyle</t>
  </si>
  <si>
    <t>Arb Dep-Ar IC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</si>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</sst>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\ [$€-40C]_-;\-* #,##0.00\ [$€-40C]_-;_-* &quot;-&quot;??\ [$€-40C]_-;_-@_-"/>
    <numFmt numFmtId="165" formatCode="#,##0.00\ &quot;€&quot;"/>
    <numFmt numFmtId="166" formatCode="_-* #,##0\ [$€-40C]_-;\-* #,##0\ [$€-40C]_-;_-* &quot;-&quot;\ [$€-40C]_-;_-@_-"/>
  </numFmts>
  <fonts count="72" x14ac:knownFonts="1">
    <font>
      <sz val="10"/>
      <name val="Arial"/>
      <family val="2"/>
    </font>
    <font>
      <i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4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Arial"/>
      <family val="2"/>
    </font>
    <font>
      <b/>
      <sz val="14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0"/>
      <name val="Trebuchet MS"/>
      <family val="2"/>
    </font>
    <font>
      <b/>
      <sz val="15"/>
      <color indexed="56"/>
      <name val="Calibri"/>
      <family val="2"/>
    </font>
    <font>
      <sz val="4"/>
      <name val="Trebuchet MS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1"/>
      <color theme="0" tint="-0.249977111117893"/>
      <name val="Trebuchet MS"/>
      <family val="2"/>
    </font>
    <font>
      <i/>
      <sz val="10"/>
      <color theme="0" tint="-0.249977111117893"/>
      <name val="Trebuchet MS"/>
      <family val="2"/>
    </font>
    <font>
      <sz val="10"/>
      <color theme="0" tint="-0.249977111117893"/>
      <name val="Trebuchet MS"/>
      <family val="2"/>
    </font>
    <font>
      <b/>
      <sz val="11"/>
      <color theme="1"/>
      <name val="Trebuchet MS"/>
      <family val="2"/>
    </font>
    <font>
      <sz val="14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9"/>
      <color rgb="FFFF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rgb="FFFF0000"/>
      <name val="Trebuchet MS"/>
      <family val="2"/>
    </font>
    <font>
      <i/>
      <sz val="9"/>
      <color theme="0" tint="-0.499984740745262"/>
      <name val="Trebuchet MS"/>
      <family val="2"/>
    </font>
    <font>
      <sz val="10"/>
      <color rgb="FF363636"/>
      <name val="Segoe UI"/>
      <family val="2"/>
    </font>
    <font>
      <i/>
      <sz val="10"/>
      <color rgb="FF363636"/>
      <name val="Segoe UI"/>
      <family val="2"/>
    </font>
    <font>
      <sz val="8.1"/>
      <color rgb="FF303030"/>
      <name val="Arial"/>
      <family val="2"/>
    </font>
    <font>
      <b/>
      <sz val="11"/>
      <color rgb="FF303030"/>
      <name val="Arial"/>
      <family val="2"/>
    </font>
    <font>
      <b/>
      <sz val="11"/>
      <color rgb="FFFF0000"/>
      <name val="Trebuchet MS"/>
      <family val="2"/>
    </font>
    <font>
      <b/>
      <sz val="11"/>
      <color rgb="FFC00000"/>
      <name val="Trebuchet MS"/>
      <family val="2"/>
    </font>
    <font>
      <b/>
      <u/>
      <sz val="12"/>
      <color rgb="FFC0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b/>
      <sz val="12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theme="0"/>
      <name val="Trebuchet MS"/>
      <family val="2"/>
    </font>
    <font>
      <sz val="11"/>
      <color theme="0"/>
      <name val="Trebuchet MS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F9E55"/>
        <bgColor indexed="64"/>
      </patternFill>
    </fill>
    <fill>
      <patternFill patternType="solid">
        <fgColor rgb="FFE7CFAB"/>
        <bgColor indexed="64"/>
      </patternFill>
    </fill>
    <fill>
      <patternFill patternType="solid">
        <fgColor rgb="FF143261"/>
        <bgColor indexed="64"/>
      </patternFill>
    </fill>
    <fill>
      <patternFill patternType="solid">
        <fgColor rgb="FFC5D7F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57" applyNumberFormat="0" applyAlignment="0" applyProtection="0"/>
    <xf numFmtId="0" fontId="27" fillId="0" borderId="58" applyNumberFormat="0" applyFill="0" applyAlignment="0" applyProtection="0"/>
    <xf numFmtId="0" fontId="28" fillId="27" borderId="57" applyNumberFormat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3" fillId="0" borderId="0"/>
    <xf numFmtId="0" fontId="31" fillId="0" borderId="0"/>
    <xf numFmtId="0" fontId="23" fillId="0" borderId="0"/>
    <xf numFmtId="0" fontId="23" fillId="30" borderId="59" applyNumberFormat="0" applyFont="0" applyAlignment="0" applyProtection="0"/>
    <xf numFmtId="0" fontId="32" fillId="31" borderId="0" applyNumberFormat="0" applyBorder="0" applyAlignment="0" applyProtection="0"/>
    <xf numFmtId="0" fontId="33" fillId="26" borderId="60" applyNumberFormat="0" applyAlignment="0" applyProtection="0"/>
    <xf numFmtId="0" fontId="3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1" applyNumberFormat="0" applyFill="0" applyAlignment="0" applyProtection="0"/>
    <xf numFmtId="0" fontId="37" fillId="0" borderId="62" applyNumberFormat="0" applyFill="0" applyAlignment="0" applyProtection="0"/>
    <xf numFmtId="0" fontId="38" fillId="0" borderId="6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4" applyNumberFormat="0" applyFill="0" applyAlignment="0" applyProtection="0"/>
    <xf numFmtId="0" fontId="40" fillId="32" borderId="65" applyNumberFormat="0" applyAlignment="0" applyProtection="0"/>
  </cellStyleXfs>
  <cellXfs count="227">
    <xf numFmtId="0" fontId="0" fillId="0" borderId="0" xfId="0"/>
    <xf numFmtId="0" fontId="1" fillId="0" borderId="0" xfId="0" applyFont="1" applyAlignment="1">
      <alignment horizontal="center" vertical="center"/>
    </xf>
    <xf numFmtId="0" fontId="1" fillId="3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4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33" borderId="2" xfId="0" applyFont="1" applyFill="1" applyBorder="1" applyAlignment="1">
      <alignment horizontal="right" vertical="center"/>
    </xf>
    <xf numFmtId="0" fontId="2" fillId="0" borderId="0" xfId="0" applyFont="1"/>
    <xf numFmtId="0" fontId="1" fillId="33" borderId="2" xfId="0" applyFont="1" applyFill="1" applyBorder="1" applyAlignment="1">
      <alignment horizontal="center" vertical="center" wrapText="1"/>
    </xf>
    <xf numFmtId="0" fontId="41" fillId="0" borderId="0" xfId="31" applyFont="1"/>
    <xf numFmtId="0" fontId="42" fillId="0" borderId="0" xfId="3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43" fillId="33" borderId="2" xfId="0" applyFont="1" applyFill="1" applyBorder="1" applyAlignment="1">
      <alignment horizontal="center" vertical="center"/>
    </xf>
    <xf numFmtId="0" fontId="8" fillId="0" borderId="0" xfId="32" applyFont="1" applyAlignment="1">
      <alignment vertical="center"/>
    </xf>
    <xf numFmtId="0" fontId="44" fillId="0" borderId="2" xfId="0" applyFont="1" applyBorder="1" applyAlignment="1">
      <alignment horizontal="center" vertical="center"/>
    </xf>
    <xf numFmtId="0" fontId="45" fillId="0" borderId="0" xfId="31" applyFont="1"/>
    <xf numFmtId="0" fontId="6" fillId="0" borderId="0" xfId="0" applyFont="1" applyAlignment="1">
      <alignment horizontal="center" wrapText="1"/>
    </xf>
    <xf numFmtId="0" fontId="8" fillId="0" borderId="4" xfId="0" applyFont="1" applyBorder="1" applyProtection="1">
      <protection locked="0"/>
    </xf>
    <xf numFmtId="0" fontId="8" fillId="35" borderId="0" xfId="31" applyFont="1" applyFill="1"/>
    <xf numFmtId="0" fontId="42" fillId="35" borderId="0" xfId="31" applyFont="1" applyFill="1"/>
    <xf numFmtId="0" fontId="6" fillId="35" borderId="0" xfId="31" applyFont="1" applyFill="1"/>
    <xf numFmtId="0" fontId="6" fillId="35" borderId="0" xfId="32" applyFont="1" applyFill="1" applyAlignment="1">
      <alignment vertical="center"/>
    </xf>
    <xf numFmtId="0" fontId="6" fillId="35" borderId="0" xfId="31" applyFont="1" applyFill="1" applyAlignment="1">
      <alignment horizontal="center"/>
    </xf>
    <xf numFmtId="0" fontId="4" fillId="35" borderId="0" xfId="31" applyFont="1" applyFill="1" applyAlignment="1">
      <alignment horizontal="center" wrapText="1"/>
    </xf>
    <xf numFmtId="0" fontId="8" fillId="35" borderId="0" xfId="31" applyFont="1" applyFill="1" applyAlignment="1">
      <alignment horizontal="right"/>
    </xf>
    <xf numFmtId="0" fontId="8" fillId="35" borderId="0" xfId="32" applyFont="1" applyFill="1" applyAlignment="1">
      <alignment horizontal="center"/>
    </xf>
    <xf numFmtId="0" fontId="8" fillId="35" borderId="0" xfId="32" applyFont="1" applyFill="1"/>
    <xf numFmtId="0" fontId="6" fillId="35" borderId="0" xfId="32" applyFont="1" applyFill="1"/>
    <xf numFmtId="0" fontId="44" fillId="0" borderId="2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8" fillId="35" borderId="0" xfId="0" applyFont="1" applyFill="1"/>
    <xf numFmtId="0" fontId="11" fillId="0" borderId="0" xfId="0" applyFont="1"/>
    <xf numFmtId="14" fontId="12" fillId="0" borderId="0" xfId="0" applyNumberFormat="1" applyFont="1" applyAlignment="1">
      <alignment horizontal="center" vertical="center"/>
    </xf>
    <xf numFmtId="0" fontId="46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7" fillId="0" borderId="0" xfId="0" applyFont="1"/>
    <xf numFmtId="20" fontId="48" fillId="0" borderId="2" xfId="0" applyNumberFormat="1" applyFont="1" applyBorder="1" applyAlignment="1">
      <alignment horizontal="center" vertical="center"/>
    </xf>
    <xf numFmtId="0" fontId="44" fillId="0" borderId="0" xfId="0" applyFont="1"/>
    <xf numFmtId="20" fontId="48" fillId="0" borderId="7" xfId="0" applyNumberFormat="1" applyFont="1" applyBorder="1" applyAlignment="1">
      <alignment horizontal="center" vertical="center"/>
    </xf>
    <xf numFmtId="20" fontId="48" fillId="0" borderId="8" xfId="0" applyNumberFormat="1" applyFont="1" applyBorder="1" applyAlignment="1">
      <alignment horizontal="center" vertical="center"/>
    </xf>
    <xf numFmtId="0" fontId="15" fillId="0" borderId="0" xfId="0" applyFont="1"/>
    <xf numFmtId="0" fontId="49" fillId="0" borderId="9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50" fillId="0" borderId="0" xfId="31" applyFont="1" applyAlignment="1">
      <alignment textRotation="90"/>
    </xf>
    <xf numFmtId="0" fontId="44" fillId="0" borderId="0" xfId="31" applyFont="1" applyAlignment="1">
      <alignment textRotation="90"/>
    </xf>
    <xf numFmtId="20" fontId="50" fillId="35" borderId="15" xfId="0" applyNumberFormat="1" applyFont="1" applyFill="1" applyBorder="1" applyAlignment="1" applyProtection="1">
      <alignment horizontal="center" vertical="center"/>
      <protection locked="0"/>
    </xf>
    <xf numFmtId="20" fontId="2" fillId="0" borderId="16" xfId="0" applyNumberFormat="1" applyFont="1" applyBorder="1" applyAlignment="1" applyProtection="1">
      <alignment horizontal="center" vertical="center"/>
      <protection locked="0"/>
    </xf>
    <xf numFmtId="0" fontId="50" fillId="35" borderId="16" xfId="0" applyFont="1" applyFill="1" applyBorder="1" applyAlignment="1" applyProtection="1">
      <alignment horizontal="center" vertical="center"/>
      <protection locked="0"/>
    </xf>
    <xf numFmtId="0" fontId="17" fillId="36" borderId="16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>
      <alignment horizontal="left" vertical="center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0" fontId="50" fillId="35" borderId="20" xfId="0" applyNumberFormat="1" applyFont="1" applyFill="1" applyBorder="1" applyAlignment="1" applyProtection="1">
      <alignment horizontal="center" vertical="center"/>
      <protection locked="0"/>
    </xf>
    <xf numFmtId="20" fontId="2" fillId="0" borderId="2" xfId="0" applyNumberFormat="1" applyFont="1" applyBorder="1" applyAlignment="1" applyProtection="1">
      <alignment horizontal="center" vertical="center"/>
      <protection locked="0"/>
    </xf>
    <xf numFmtId="0" fontId="50" fillId="35" borderId="2" xfId="0" applyFont="1" applyFill="1" applyBorder="1" applyAlignment="1" applyProtection="1">
      <alignment horizontal="center" vertical="center"/>
      <protection locked="0"/>
    </xf>
    <xf numFmtId="0" fontId="17" fillId="36" borderId="2" xfId="0" quotePrefix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>
      <alignment horizontal="left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17" fillId="36" borderId="2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20" fontId="50" fillId="35" borderId="24" xfId="0" applyNumberFormat="1" applyFont="1" applyFill="1" applyBorder="1" applyAlignment="1" applyProtection="1">
      <alignment horizontal="center" vertical="center"/>
      <protection locked="0"/>
    </xf>
    <xf numFmtId="20" fontId="2" fillId="0" borderId="7" xfId="0" applyNumberFormat="1" applyFont="1" applyBorder="1" applyAlignment="1" applyProtection="1">
      <alignment horizontal="center" vertical="center"/>
      <protection locked="0"/>
    </xf>
    <xf numFmtId="0" fontId="50" fillId="35" borderId="7" xfId="0" applyFont="1" applyFill="1" applyBorder="1" applyAlignment="1" applyProtection="1">
      <alignment horizontal="center" vertical="center"/>
      <protection locked="0"/>
    </xf>
    <xf numFmtId="0" fontId="17" fillId="36" borderId="7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>
      <alignment horizontal="left" vertical="center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/>
    <xf numFmtId="1" fontId="53" fillId="0" borderId="29" xfId="0" applyNumberFormat="1" applyFont="1" applyBorder="1" applyAlignment="1">
      <alignment horizontal="center" vertical="center"/>
    </xf>
    <xf numFmtId="1" fontId="53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53" fillId="0" borderId="20" xfId="0" applyNumberFormat="1" applyFont="1" applyBorder="1" applyAlignment="1">
      <alignment horizontal="center" vertical="center"/>
    </xf>
    <xf numFmtId="1" fontId="53" fillId="0" borderId="31" xfId="0" applyNumberFormat="1" applyFont="1" applyBorder="1" applyAlignment="1">
      <alignment horizontal="center" vertical="center"/>
    </xf>
    <xf numFmtId="1" fontId="53" fillId="0" borderId="32" xfId="0" applyNumberFormat="1" applyFont="1" applyBorder="1" applyAlignment="1">
      <alignment horizontal="center" vertical="center"/>
    </xf>
    <xf numFmtId="1" fontId="53" fillId="0" borderId="33" xfId="0" applyNumberFormat="1" applyFont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165" fontId="54" fillId="0" borderId="0" xfId="0" applyNumberFormat="1" applyFont="1" applyAlignment="1">
      <alignment horizontal="right"/>
    </xf>
    <xf numFmtId="7" fontId="18" fillId="0" borderId="34" xfId="0" applyNumberFormat="1" applyFont="1" applyBorder="1" applyAlignment="1">
      <alignment horizontal="right"/>
    </xf>
    <xf numFmtId="0" fontId="7" fillId="0" borderId="0" xfId="0" applyFont="1" applyAlignment="1">
      <alignment horizontal="right" vertical="top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9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5" fillId="0" borderId="0" xfId="0" applyFont="1" applyAlignment="1">
      <alignment horizontal="left" vertical="center" indent="2"/>
    </xf>
    <xf numFmtId="0" fontId="58" fillId="0" borderId="0" xfId="0" applyFont="1"/>
    <xf numFmtId="0" fontId="55" fillId="0" borderId="0" xfId="0" applyFont="1" applyAlignment="1">
      <alignment vertical="center"/>
    </xf>
    <xf numFmtId="0" fontId="21" fillId="0" borderId="0" xfId="0" applyFont="1"/>
    <xf numFmtId="0" fontId="21" fillId="0" borderId="35" xfId="0" applyFont="1" applyBorder="1"/>
    <xf numFmtId="20" fontId="2" fillId="34" borderId="2" xfId="0" applyNumberFormat="1" applyFont="1" applyFill="1" applyBorder="1" applyAlignment="1" applyProtection="1">
      <alignment horizontal="center" vertical="center"/>
      <protection locked="0"/>
    </xf>
    <xf numFmtId="7" fontId="1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6" fillId="0" borderId="0" xfId="0" applyFont="1" applyAlignment="1">
      <alignment horizontal="right"/>
    </xf>
    <xf numFmtId="0" fontId="45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vertical="center" textRotation="90"/>
    </xf>
    <xf numFmtId="20" fontId="59" fillId="0" borderId="3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0" fontId="17" fillId="36" borderId="2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31" applyFont="1" applyProtection="1">
      <protection locked="0"/>
    </xf>
    <xf numFmtId="0" fontId="4" fillId="0" borderId="0" xfId="0" applyFont="1" applyAlignment="1">
      <alignment vertical="top" wrapText="1"/>
    </xf>
    <xf numFmtId="0" fontId="2" fillId="38" borderId="2" xfId="0" applyFont="1" applyFill="1" applyBorder="1" applyAlignment="1" applyProtection="1">
      <alignment horizontal="center" vertical="center"/>
      <protection locked="0"/>
    </xf>
    <xf numFmtId="164" fontId="2" fillId="38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/>
    </xf>
    <xf numFmtId="0" fontId="62" fillId="39" borderId="41" xfId="0" applyFont="1" applyFill="1" applyBorder="1" applyAlignment="1">
      <alignment horizontal="center" vertical="center"/>
    </xf>
    <xf numFmtId="1" fontId="63" fillId="39" borderId="9" xfId="0" applyNumberFormat="1" applyFont="1" applyFill="1" applyBorder="1" applyAlignment="1">
      <alignment horizontal="center" vertical="center"/>
    </xf>
    <xf numFmtId="1" fontId="63" fillId="39" borderId="28" xfId="0" applyNumberFormat="1" applyFont="1" applyFill="1" applyBorder="1" applyAlignment="1">
      <alignment horizontal="center" vertical="center"/>
    </xf>
    <xf numFmtId="0" fontId="63" fillId="39" borderId="9" xfId="0" applyFont="1" applyFill="1" applyBorder="1" applyAlignment="1">
      <alignment horizontal="center" vertical="center" textRotation="90" wrapText="1"/>
    </xf>
    <xf numFmtId="0" fontId="63" fillId="39" borderId="28" xfId="0" applyFont="1" applyFill="1" applyBorder="1" applyAlignment="1">
      <alignment horizontal="center" vertical="center" textRotation="90" wrapText="1"/>
    </xf>
    <xf numFmtId="7" fontId="64" fillId="39" borderId="34" xfId="0" applyNumberFormat="1" applyFont="1" applyFill="1" applyBorder="1" applyAlignment="1">
      <alignment horizontal="right" vertical="top" textRotation="90"/>
    </xf>
    <xf numFmtId="165" fontId="64" fillId="39" borderId="34" xfId="0" applyNumberFormat="1" applyFont="1" applyFill="1" applyBorder="1" applyAlignment="1">
      <alignment horizontal="right" vertical="top" textRotation="90"/>
    </xf>
    <xf numFmtId="0" fontId="62" fillId="39" borderId="2" xfId="0" applyFont="1" applyFill="1" applyBorder="1" applyAlignment="1" applyProtection="1">
      <alignment horizontal="center" vertical="center" wrapText="1"/>
      <protection locked="0"/>
    </xf>
    <xf numFmtId="0" fontId="62" fillId="39" borderId="2" xfId="0" applyFont="1" applyFill="1" applyBorder="1" applyAlignment="1" applyProtection="1">
      <alignment horizontal="center" vertical="center"/>
      <protection locked="0"/>
    </xf>
    <xf numFmtId="0" fontId="64" fillId="39" borderId="3" xfId="32" applyFont="1" applyFill="1" applyBorder="1" applyAlignment="1" applyProtection="1">
      <alignment vertical="center"/>
      <protection locked="0"/>
    </xf>
    <xf numFmtId="0" fontId="67" fillId="39" borderId="3" xfId="32" applyFont="1" applyFill="1" applyBorder="1" applyAlignment="1" applyProtection="1">
      <alignment horizontal="left"/>
      <protection locked="0"/>
    </xf>
    <xf numFmtId="0" fontId="67" fillId="39" borderId="3" xfId="0" applyFont="1" applyFill="1" applyBorder="1" applyAlignment="1" applyProtection="1">
      <alignment horizontal="left"/>
      <protection locked="0"/>
    </xf>
    <xf numFmtId="0" fontId="68" fillId="39" borderId="8" xfId="0" applyFont="1" applyFill="1" applyBorder="1" applyAlignment="1">
      <alignment horizontal="center" vertical="center"/>
    </xf>
    <xf numFmtId="14" fontId="69" fillId="39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5" fillId="39" borderId="13" xfId="0" applyFont="1" applyFill="1" applyBorder="1" applyAlignment="1">
      <alignment horizontal="center" vertical="center"/>
    </xf>
    <xf numFmtId="0" fontId="70" fillId="39" borderId="9" xfId="0" applyFont="1" applyFill="1" applyBorder="1" applyAlignment="1">
      <alignment horizontal="center"/>
    </xf>
    <xf numFmtId="0" fontId="70" fillId="39" borderId="10" xfId="0" applyFont="1" applyFill="1" applyBorder="1" applyAlignment="1">
      <alignment horizontal="center"/>
    </xf>
    <xf numFmtId="0" fontId="70" fillId="39" borderId="11" xfId="0" applyFont="1" applyFill="1" applyBorder="1" applyAlignment="1">
      <alignment horizontal="center"/>
    </xf>
    <xf numFmtId="0" fontId="70" fillId="39" borderId="12" xfId="0" applyFont="1" applyFill="1" applyBorder="1" applyAlignment="1">
      <alignment horizontal="center"/>
    </xf>
    <xf numFmtId="0" fontId="63" fillId="39" borderId="10" xfId="0" applyFont="1" applyFill="1" applyBorder="1" applyAlignment="1">
      <alignment horizontal="center" vertical="center" textRotation="90" wrapText="1"/>
    </xf>
    <xf numFmtId="0" fontId="63" fillId="39" borderId="14" xfId="0" applyFont="1" applyFill="1" applyBorder="1" applyAlignment="1">
      <alignment horizontal="center" vertical="center" textRotation="90" wrapText="1"/>
    </xf>
    <xf numFmtId="20" fontId="63" fillId="39" borderId="16" xfId="0" applyNumberFormat="1" applyFont="1" applyFill="1" applyBorder="1" applyAlignment="1">
      <alignment horizontal="center" vertical="center"/>
    </xf>
    <xf numFmtId="20" fontId="63" fillId="39" borderId="2" xfId="0" applyNumberFormat="1" applyFont="1" applyFill="1" applyBorder="1" applyAlignment="1">
      <alignment horizontal="center" vertical="center"/>
    </xf>
    <xf numFmtId="20" fontId="63" fillId="39" borderId="7" xfId="0" applyNumberFormat="1" applyFont="1" applyFill="1" applyBorder="1" applyAlignment="1">
      <alignment horizontal="center" vertical="center"/>
    </xf>
    <xf numFmtId="0" fontId="6" fillId="40" borderId="5" xfId="0" applyFont="1" applyFill="1" applyBorder="1" applyAlignment="1">
      <alignment horizontal="center"/>
    </xf>
    <xf numFmtId="0" fontId="6" fillId="40" borderId="6" xfId="0" applyFont="1" applyFill="1" applyBorder="1" applyAlignment="1">
      <alignment horizontal="center"/>
    </xf>
    <xf numFmtId="0" fontId="6" fillId="40" borderId="66" xfId="0" applyFont="1" applyFill="1" applyBorder="1" applyAlignment="1">
      <alignment horizontal="center"/>
    </xf>
    <xf numFmtId="1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5" fillId="39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66" fillId="39" borderId="0" xfId="32" applyNumberFormat="1" applyFont="1" applyFill="1" applyAlignment="1" applyProtection="1">
      <alignment horizontal="center" vertical="center"/>
      <protection locked="0"/>
    </xf>
    <xf numFmtId="0" fontId="66" fillId="39" borderId="3" xfId="31" applyFont="1" applyFill="1" applyBorder="1" applyAlignment="1" applyProtection="1">
      <alignment horizontal="left"/>
      <protection locked="0"/>
    </xf>
    <xf numFmtId="0" fontId="65" fillId="39" borderId="3" xfId="31" applyFont="1" applyFill="1" applyBorder="1" applyAlignment="1" applyProtection="1">
      <alignment horizontal="center" shrinkToFit="1"/>
      <protection locked="0"/>
    </xf>
    <xf numFmtId="49" fontId="64" fillId="39" borderId="3" xfId="0" applyNumberFormat="1" applyFont="1" applyFill="1" applyBorder="1" applyAlignment="1" applyProtection="1">
      <alignment horizontal="center"/>
      <protection locked="0"/>
    </xf>
    <xf numFmtId="165" fontId="71" fillId="40" borderId="43" xfId="0" applyNumberFormat="1" applyFont="1" applyFill="1" applyBorder="1" applyAlignment="1">
      <alignment horizontal="center" vertical="center"/>
    </xf>
    <xf numFmtId="165" fontId="71" fillId="40" borderId="37" xfId="0" applyNumberFormat="1" applyFont="1" applyFill="1" applyBorder="1" applyAlignment="1">
      <alignment horizontal="center" vertical="center"/>
    </xf>
    <xf numFmtId="0" fontId="60" fillId="0" borderId="0" xfId="32" applyFont="1" applyAlignment="1">
      <alignment horizontal="left" vertical="center"/>
    </xf>
    <xf numFmtId="0" fontId="61" fillId="0" borderId="0" xfId="32" applyFont="1" applyAlignment="1">
      <alignment horizontal="center" vertical="center"/>
    </xf>
    <xf numFmtId="0" fontId="41" fillId="0" borderId="0" xfId="31" applyFont="1" applyAlignment="1">
      <alignment horizontal="center"/>
    </xf>
    <xf numFmtId="0" fontId="8" fillId="35" borderId="0" xfId="31" applyFont="1" applyFill="1" applyAlignment="1">
      <alignment horizontal="center"/>
    </xf>
    <xf numFmtId="0" fontId="61" fillId="0" borderId="44" xfId="32" applyFont="1" applyBorder="1" applyAlignment="1">
      <alignment horizontal="center" vertical="center"/>
    </xf>
    <xf numFmtId="0" fontId="65" fillId="39" borderId="48" xfId="0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62" fillId="39" borderId="50" xfId="0" applyFont="1" applyFill="1" applyBorder="1" applyAlignment="1">
      <alignment horizontal="left" vertical="center"/>
    </xf>
    <xf numFmtId="0" fontId="62" fillId="39" borderId="51" xfId="0" applyFont="1" applyFill="1" applyBorder="1" applyAlignment="1">
      <alignment horizontal="left" vertical="center"/>
    </xf>
    <xf numFmtId="0" fontId="62" fillId="39" borderId="52" xfId="0" applyFont="1" applyFill="1" applyBorder="1" applyAlignment="1">
      <alignment horizontal="left" vertical="center"/>
    </xf>
    <xf numFmtId="20" fontId="59" fillId="0" borderId="35" xfId="0" applyNumberFormat="1" applyFont="1" applyBorder="1" applyAlignment="1">
      <alignment horizontal="right" vertical="center"/>
    </xf>
    <xf numFmtId="20" fontId="59" fillId="0" borderId="39" xfId="0" applyNumberFormat="1" applyFont="1" applyBorder="1" applyAlignment="1">
      <alignment horizontal="right" vertical="center"/>
    </xf>
    <xf numFmtId="20" fontId="48" fillId="0" borderId="0" xfId="0" applyNumberFormat="1" applyFont="1" applyAlignment="1">
      <alignment horizontal="right" vertical="center"/>
    </xf>
    <xf numFmtId="20" fontId="48" fillId="0" borderId="44" xfId="0" applyNumberFormat="1" applyFont="1" applyBorder="1" applyAlignment="1">
      <alignment horizontal="right" vertical="center"/>
    </xf>
    <xf numFmtId="14" fontId="63" fillId="39" borderId="45" xfId="0" applyNumberFormat="1" applyFont="1" applyFill="1" applyBorder="1" applyAlignment="1">
      <alignment horizontal="left" vertical="center"/>
    </xf>
    <xf numFmtId="14" fontId="63" fillId="39" borderId="46" xfId="0" applyNumberFormat="1" applyFont="1" applyFill="1" applyBorder="1" applyAlignment="1">
      <alignment horizontal="left" vertical="center"/>
    </xf>
    <xf numFmtId="14" fontId="63" fillId="39" borderId="47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40" borderId="40" xfId="0" applyFont="1" applyFill="1" applyBorder="1" applyAlignment="1" applyProtection="1">
      <alignment horizontal="center"/>
      <protection locked="0"/>
    </xf>
    <xf numFmtId="0" fontId="2" fillId="40" borderId="4" xfId="0" applyFont="1" applyFill="1" applyBorder="1" applyAlignment="1" applyProtection="1">
      <alignment horizontal="center"/>
      <protection locked="0"/>
    </xf>
    <xf numFmtId="0" fontId="2" fillId="40" borderId="4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20" fontId="4" fillId="0" borderId="20" xfId="0" applyNumberFormat="1" applyFont="1" applyBorder="1" applyAlignment="1">
      <alignment horizontal="left" vertical="center"/>
    </xf>
    <xf numFmtId="20" fontId="4" fillId="0" borderId="23" xfId="0" applyNumberFormat="1" applyFont="1" applyBorder="1" applyAlignment="1">
      <alignment horizontal="left" vertical="center"/>
    </xf>
    <xf numFmtId="14" fontId="63" fillId="39" borderId="43" xfId="0" applyNumberFormat="1" applyFont="1" applyFill="1" applyBorder="1" applyAlignment="1">
      <alignment horizontal="left" vertical="center" wrapText="1"/>
    </xf>
    <xf numFmtId="14" fontId="63" fillId="39" borderId="37" xfId="0" applyNumberFormat="1" applyFont="1" applyFill="1" applyBorder="1" applyAlignment="1">
      <alignment horizontal="left" vertical="center" wrapText="1"/>
    </xf>
    <xf numFmtId="20" fontId="4" fillId="0" borderId="55" xfId="0" applyNumberFormat="1" applyFont="1" applyBorder="1" applyAlignment="1">
      <alignment horizontal="left" vertical="center"/>
    </xf>
    <xf numFmtId="20" fontId="4" fillId="0" borderId="18" xfId="0" applyNumberFormat="1" applyFont="1" applyBorder="1" applyAlignment="1">
      <alignment horizontal="left" vertical="center"/>
    </xf>
    <xf numFmtId="20" fontId="4" fillId="0" borderId="32" xfId="0" applyNumberFormat="1" applyFont="1" applyBorder="1" applyAlignment="1">
      <alignment horizontal="left" vertical="center"/>
    </xf>
    <xf numFmtId="20" fontId="4" fillId="0" borderId="54" xfId="0" applyNumberFormat="1" applyFont="1" applyBorder="1" applyAlignment="1">
      <alignment horizontal="left" vertical="center"/>
    </xf>
    <xf numFmtId="20" fontId="63" fillId="39" borderId="43" xfId="0" applyNumberFormat="1" applyFont="1" applyFill="1" applyBorder="1" applyAlignment="1">
      <alignment horizontal="left" vertical="center"/>
    </xf>
    <xf numFmtId="20" fontId="63" fillId="39" borderId="37" xfId="0" applyNumberFormat="1" applyFont="1" applyFill="1" applyBorder="1" applyAlignment="1">
      <alignment horizontal="left" vertical="center"/>
    </xf>
    <xf numFmtId="0" fontId="64" fillId="39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165" fontId="3" fillId="40" borderId="43" xfId="0" applyNumberFormat="1" applyFont="1" applyFill="1" applyBorder="1" applyAlignment="1">
      <alignment horizontal="right" vertical="center"/>
    </xf>
    <xf numFmtId="165" fontId="3" fillId="40" borderId="53" xfId="0" applyNumberFormat="1" applyFont="1" applyFill="1" applyBorder="1" applyAlignment="1">
      <alignment horizontal="right" vertical="center"/>
    </xf>
    <xf numFmtId="165" fontId="3" fillId="40" borderId="3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6" fillId="0" borderId="43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165" fontId="64" fillId="39" borderId="43" xfId="0" applyNumberFormat="1" applyFont="1" applyFill="1" applyBorder="1" applyAlignment="1">
      <alignment horizontal="right" vertical="center"/>
    </xf>
    <xf numFmtId="165" fontId="64" fillId="39" borderId="53" xfId="0" applyNumberFormat="1" applyFont="1" applyFill="1" applyBorder="1" applyAlignment="1">
      <alignment horizontal="right" vertical="center"/>
    </xf>
    <xf numFmtId="165" fontId="64" fillId="39" borderId="37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 2" xfId="31" xr:uid="{00000000-0005-0000-0000-00001F000000}"/>
    <cellStyle name="Normal 2 2" xfId="32" xr:uid="{00000000-0005-0000-0000-000020000000}"/>
    <cellStyle name="Normal 3" xfId="33" xr:uid="{00000000-0005-0000-0000-000021000000}"/>
    <cellStyle name="Note 2" xfId="34" xr:uid="{00000000-0005-0000-0000-000022000000}"/>
    <cellStyle name="Satisfaisant" xfId="35" builtinId="26" customBuiltin="1"/>
    <cellStyle name="Sortie" xfId="36" builtinId="21" customBuiltin="1"/>
    <cellStyle name="Texte explicatif" xfId="37" builtinId="53" customBuiltin="1"/>
    <cellStyle name="Titre 1" xfId="38" xr:uid="{00000000-0005-0000-0000-000026000000}"/>
    <cellStyle name="Titre 2" xfId="39" xr:uid="{00000000-0005-0000-0000-000027000000}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28"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  <dxf>
      <font>
        <color auto="1"/>
      </font>
      <fill>
        <patternFill>
          <bgColor rgb="FFCF9E55"/>
        </patternFill>
      </fill>
    </dxf>
    <dxf>
      <font>
        <color theme="0"/>
      </font>
      <fill>
        <patternFill>
          <bgColor rgb="FF14326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E4022E"/>
        </patternFill>
      </fill>
    </dxf>
  </dxfs>
  <tableStyles count="0" defaultTableStyle="TableStyleMedium2" defaultPivotStyle="PivotStyleLight16"/>
  <colors>
    <mruColors>
      <color rgb="FFC5D7F3"/>
      <color rgb="FF143261"/>
      <color rgb="FFCF9E55"/>
      <color rgb="FFE7CFAB"/>
      <color rgb="FFE40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28</xdr:row>
      <xdr:rowOff>22860</xdr:rowOff>
    </xdr:from>
    <xdr:to>
      <xdr:col>4</xdr:col>
      <xdr:colOff>0</xdr:colOff>
      <xdr:row>49</xdr:row>
      <xdr:rowOff>76200</xdr:rowOff>
    </xdr:to>
    <xdr:pic>
      <xdr:nvPicPr>
        <xdr:cNvPr id="1200" name="Image 1" descr="Capture d’écran 2017-10-31 à 12.51.02.png">
          <a:extLst>
            <a:ext uri="{FF2B5EF4-FFF2-40B4-BE49-F238E27FC236}">
              <a16:creationId xmlns:a16="http://schemas.microsoft.com/office/drawing/2014/main" id="{ECEF1FE0-7213-89CC-E651-0213AA09A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945380"/>
          <a:ext cx="7018020" cy="389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18</xdr:row>
      <xdr:rowOff>30480</xdr:rowOff>
    </xdr:from>
    <xdr:to>
      <xdr:col>4</xdr:col>
      <xdr:colOff>76200</xdr:colOff>
      <xdr:row>26</xdr:row>
      <xdr:rowOff>76200</xdr:rowOff>
    </xdr:to>
    <xdr:pic>
      <xdr:nvPicPr>
        <xdr:cNvPr id="1201" name="Image 2" descr="Capture d’écran 2017-10-31 à 12.53.21.png">
          <a:extLst>
            <a:ext uri="{FF2B5EF4-FFF2-40B4-BE49-F238E27FC236}">
              <a16:creationId xmlns:a16="http://schemas.microsoft.com/office/drawing/2014/main" id="{339AB6DA-F254-904C-E6B9-1B64AFEB6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215640"/>
          <a:ext cx="713232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zoomScale="90" zoomScaleNormal="90" workbookViewId="0">
      <selection activeCell="B36" sqref="B36"/>
    </sheetView>
  </sheetViews>
  <sheetFormatPr baseColWidth="10" defaultColWidth="10.85546875" defaultRowHeight="15" x14ac:dyDescent="0.2"/>
  <cols>
    <col min="1" max="1" width="22.7109375" style="5" customWidth="1"/>
    <col min="2" max="2" width="39.7109375" style="5" customWidth="1"/>
    <col min="3" max="3" width="28.7109375" style="5" customWidth="1"/>
    <col min="4" max="4" width="22.7109375" style="5" customWidth="1"/>
    <col min="5" max="5" width="8.7109375" style="5" customWidth="1"/>
    <col min="6" max="6" width="22.140625" style="5" bestFit="1" customWidth="1"/>
    <col min="7" max="7" width="25.85546875" style="5" customWidth="1"/>
    <col min="8" max="8" width="30.7109375" style="5" customWidth="1"/>
    <col min="9" max="16384" width="10.85546875" style="5"/>
  </cols>
  <sheetData>
    <row r="1" spans="1:8" s="1" customFormat="1" x14ac:dyDescent="0.2">
      <c r="A1" s="162" t="s">
        <v>0</v>
      </c>
      <c r="B1" s="163"/>
      <c r="F1" s="2" t="s">
        <v>1</v>
      </c>
    </row>
    <row r="2" spans="1:8" x14ac:dyDescent="0.2">
      <c r="A2" s="3"/>
      <c r="B2" s="4"/>
      <c r="F2" s="4"/>
    </row>
    <row r="3" spans="1:8" x14ac:dyDescent="0.2">
      <c r="A3" s="136" t="s">
        <v>2</v>
      </c>
      <c r="B3" s="137" t="s">
        <v>3</v>
      </c>
      <c r="C3" s="6" t="s">
        <v>4</v>
      </c>
      <c r="D3" s="161" t="s">
        <v>113</v>
      </c>
      <c r="E3" s="6"/>
      <c r="F3" s="120" t="s">
        <v>5</v>
      </c>
    </row>
    <row r="4" spans="1:8" x14ac:dyDescent="0.2">
      <c r="A4" s="120" t="s">
        <v>6</v>
      </c>
      <c r="B4" s="120" t="s">
        <v>6</v>
      </c>
      <c r="C4" s="8"/>
      <c r="D4" s="161"/>
      <c r="E4" s="8"/>
      <c r="F4" s="120" t="s">
        <v>7</v>
      </c>
    </row>
    <row r="5" spans="1:8" x14ac:dyDescent="0.2">
      <c r="A5" s="137" t="s">
        <v>8</v>
      </c>
      <c r="B5" s="137" t="s">
        <v>9</v>
      </c>
      <c r="C5" s="6" t="s">
        <v>4</v>
      </c>
      <c r="D5" s="161"/>
      <c r="E5" s="6"/>
      <c r="F5" s="120" t="s">
        <v>10</v>
      </c>
    </row>
    <row r="6" spans="1:8" x14ac:dyDescent="0.2">
      <c r="A6" s="120" t="s">
        <v>11</v>
      </c>
      <c r="B6" s="120" t="s">
        <v>12</v>
      </c>
      <c r="C6" s="8"/>
      <c r="D6" s="161"/>
      <c r="E6" s="8"/>
      <c r="F6" s="120" t="s">
        <v>103</v>
      </c>
    </row>
    <row r="7" spans="1:8" x14ac:dyDescent="0.2">
      <c r="A7" s="120" t="s">
        <v>13</v>
      </c>
      <c r="B7" s="120" t="s">
        <v>13</v>
      </c>
      <c r="C7" s="8"/>
      <c r="D7" s="161"/>
      <c r="E7" s="8"/>
      <c r="F7" s="120" t="s">
        <v>14</v>
      </c>
    </row>
    <row r="8" spans="1:8" x14ac:dyDescent="0.2">
      <c r="A8" s="120" t="s">
        <v>15</v>
      </c>
      <c r="B8" s="120" t="s">
        <v>16</v>
      </c>
      <c r="C8" s="8"/>
      <c r="D8" s="161"/>
      <c r="E8" s="8"/>
      <c r="F8" s="120" t="s">
        <v>17</v>
      </c>
    </row>
    <row r="9" spans="1:8" x14ac:dyDescent="0.2">
      <c r="A9" s="137" t="s">
        <v>131</v>
      </c>
      <c r="B9" s="137" t="s">
        <v>18</v>
      </c>
      <c r="C9" s="6" t="s">
        <v>4</v>
      </c>
      <c r="D9" s="161" t="s">
        <v>106</v>
      </c>
      <c r="E9" s="6"/>
      <c r="F9" s="120" t="s">
        <v>19</v>
      </c>
    </row>
    <row r="10" spans="1:8" x14ac:dyDescent="0.2">
      <c r="A10" s="120" t="s">
        <v>114</v>
      </c>
      <c r="B10" s="120" t="s">
        <v>112</v>
      </c>
      <c r="C10" s="6"/>
      <c r="D10" s="161"/>
      <c r="E10" s="6"/>
      <c r="F10" s="120" t="s">
        <v>20</v>
      </c>
    </row>
    <row r="11" spans="1:8" x14ac:dyDescent="0.2">
      <c r="A11" s="137" t="s">
        <v>125</v>
      </c>
      <c r="B11" s="137" t="s">
        <v>115</v>
      </c>
      <c r="C11" s="6" t="s">
        <v>4</v>
      </c>
      <c r="D11" s="161" t="s">
        <v>107</v>
      </c>
      <c r="E11" s="6"/>
      <c r="F11" s="120" t="s">
        <v>23</v>
      </c>
    </row>
    <row r="12" spans="1:8" x14ac:dyDescent="0.2">
      <c r="A12" s="120" t="s">
        <v>126</v>
      </c>
      <c r="B12" s="120" t="s">
        <v>21</v>
      </c>
      <c r="C12" s="8"/>
      <c r="D12" s="161"/>
      <c r="E12" s="8"/>
      <c r="F12" s="120" t="s">
        <v>25</v>
      </c>
    </row>
    <row r="13" spans="1:8" x14ac:dyDescent="0.2">
      <c r="A13" s="120" t="s">
        <v>127</v>
      </c>
      <c r="B13" s="120" t="s">
        <v>22</v>
      </c>
      <c r="C13" s="8"/>
      <c r="D13" s="161"/>
      <c r="E13" s="8"/>
      <c r="F13" s="120" t="s">
        <v>42</v>
      </c>
    </row>
    <row r="14" spans="1:8" x14ac:dyDescent="0.2">
      <c r="A14" s="120" t="s">
        <v>128</v>
      </c>
      <c r="B14" s="120" t="s">
        <v>24</v>
      </c>
      <c r="C14" s="8"/>
      <c r="D14" s="161"/>
      <c r="E14" s="8"/>
      <c r="F14" s="120" t="s">
        <v>29</v>
      </c>
      <c r="G14" s="128" t="s">
        <v>105</v>
      </c>
      <c r="H14" s="160" t="s">
        <v>30</v>
      </c>
    </row>
    <row r="15" spans="1:8" x14ac:dyDescent="0.2">
      <c r="A15" s="120" t="s">
        <v>129</v>
      </c>
      <c r="B15" s="120" t="s">
        <v>26</v>
      </c>
      <c r="C15" s="8"/>
      <c r="D15" s="161"/>
      <c r="E15" s="8"/>
      <c r="F15" s="120" t="s">
        <v>32</v>
      </c>
      <c r="G15" s="128" t="s">
        <v>105</v>
      </c>
      <c r="H15" s="160"/>
    </row>
    <row r="16" spans="1:8" ht="14.45" customHeight="1" x14ac:dyDescent="0.2">
      <c r="A16" s="120" t="s">
        <v>130</v>
      </c>
      <c r="B16" s="120" t="s">
        <v>28</v>
      </c>
      <c r="C16" s="8"/>
      <c r="D16" s="161"/>
      <c r="E16" s="8"/>
      <c r="F16" s="120" t="s">
        <v>31</v>
      </c>
      <c r="G16" s="129" t="s">
        <v>108</v>
      </c>
      <c r="H16" s="160"/>
    </row>
    <row r="17" spans="1:8" x14ac:dyDescent="0.2">
      <c r="A17" s="137" t="s">
        <v>109</v>
      </c>
      <c r="B17" s="137" t="s">
        <v>104</v>
      </c>
      <c r="C17" s="6" t="s">
        <v>4</v>
      </c>
      <c r="D17" s="143" t="s">
        <v>110</v>
      </c>
      <c r="E17" s="6"/>
      <c r="F17" s="120" t="s">
        <v>137</v>
      </c>
      <c r="H17" s="119"/>
    </row>
    <row r="18" spans="1:8" x14ac:dyDescent="0.2">
      <c r="A18" s="120" t="s">
        <v>111</v>
      </c>
      <c r="B18" s="120" t="s">
        <v>144</v>
      </c>
      <c r="C18" s="8"/>
      <c r="D18" s="143"/>
      <c r="E18" s="8"/>
      <c r="F18" s="120" t="s">
        <v>106</v>
      </c>
      <c r="H18" s="119"/>
    </row>
    <row r="19" spans="1:8" x14ac:dyDescent="0.2">
      <c r="A19" s="120" t="s">
        <v>118</v>
      </c>
      <c r="B19" s="120" t="s">
        <v>145</v>
      </c>
      <c r="C19" s="8"/>
      <c r="D19" s="143"/>
      <c r="E19" s="8"/>
      <c r="F19" s="120" t="s">
        <v>132</v>
      </c>
      <c r="H19" s="119"/>
    </row>
    <row r="20" spans="1:8" x14ac:dyDescent="0.2">
      <c r="A20" s="137" t="s">
        <v>119</v>
      </c>
      <c r="B20" s="137" t="s">
        <v>117</v>
      </c>
      <c r="C20" s="6" t="s">
        <v>4</v>
      </c>
      <c r="D20" s="164" t="s">
        <v>116</v>
      </c>
      <c r="E20" s="8"/>
      <c r="F20" s="120" t="s">
        <v>133</v>
      </c>
      <c r="H20" s="119"/>
    </row>
    <row r="21" spans="1:8" x14ac:dyDescent="0.2">
      <c r="A21" s="120" t="s">
        <v>146</v>
      </c>
      <c r="B21" s="120" t="s">
        <v>121</v>
      </c>
      <c r="C21" s="6"/>
      <c r="D21" s="164"/>
      <c r="E21" s="8"/>
      <c r="F21" s="120" t="s">
        <v>134</v>
      </c>
      <c r="H21" s="119"/>
    </row>
    <row r="22" spans="1:8" x14ac:dyDescent="0.2">
      <c r="A22" s="120" t="s">
        <v>140</v>
      </c>
      <c r="B22" s="120" t="s">
        <v>122</v>
      </c>
      <c r="C22" s="6"/>
      <c r="D22" s="164"/>
      <c r="E22" s="8"/>
      <c r="F22" s="120" t="s">
        <v>27</v>
      </c>
      <c r="H22" s="119"/>
    </row>
    <row r="23" spans="1:8" x14ac:dyDescent="0.2">
      <c r="A23" s="120" t="s">
        <v>120</v>
      </c>
      <c r="B23" s="120" t="s">
        <v>123</v>
      </c>
      <c r="C23" s="6"/>
      <c r="D23" s="164"/>
      <c r="E23" s="8"/>
      <c r="F23" s="120"/>
      <c r="H23" s="119"/>
    </row>
    <row r="24" spans="1:8" x14ac:dyDescent="0.2">
      <c r="A24" s="120" t="s">
        <v>141</v>
      </c>
      <c r="B24" s="120" t="s">
        <v>124</v>
      </c>
      <c r="C24" s="8"/>
      <c r="D24" s="164"/>
      <c r="E24" s="8"/>
      <c r="F24" s="120"/>
      <c r="H24" s="119"/>
    </row>
    <row r="25" spans="1:8" x14ac:dyDescent="0.2">
      <c r="A25" s="137" t="s">
        <v>142</v>
      </c>
      <c r="B25" s="137" t="s">
        <v>138</v>
      </c>
      <c r="C25" s="6" t="s">
        <v>4</v>
      </c>
      <c r="D25" s="161" t="s">
        <v>137</v>
      </c>
      <c r="E25" s="8"/>
      <c r="F25" s="120"/>
      <c r="H25" s="119"/>
    </row>
    <row r="26" spans="1:8" x14ac:dyDescent="0.2">
      <c r="A26" s="120" t="s">
        <v>143</v>
      </c>
      <c r="B26" s="120" t="s">
        <v>139</v>
      </c>
      <c r="C26" s="8"/>
      <c r="D26" s="161"/>
      <c r="E26" s="8"/>
      <c r="F26" s="120"/>
      <c r="H26" s="119"/>
    </row>
    <row r="27" spans="1:8" x14ac:dyDescent="0.2">
      <c r="A27" s="137" t="s">
        <v>135</v>
      </c>
      <c r="B27" s="137" t="s">
        <v>135</v>
      </c>
      <c r="C27" s="6" t="s">
        <v>4</v>
      </c>
      <c r="D27" s="161"/>
      <c r="E27" s="8"/>
      <c r="F27" s="120"/>
      <c r="H27" s="119"/>
    </row>
    <row r="28" spans="1:8" x14ac:dyDescent="0.2">
      <c r="A28" s="120" t="s">
        <v>135</v>
      </c>
      <c r="B28" s="120" t="s">
        <v>135</v>
      </c>
      <c r="C28" s="8"/>
      <c r="D28" s="161"/>
      <c r="E28" s="6"/>
      <c r="F28" s="120"/>
      <c r="H28" s="119"/>
    </row>
    <row r="29" spans="1:8" x14ac:dyDescent="0.2">
      <c r="A29" s="120" t="s">
        <v>135</v>
      </c>
      <c r="B29" s="120" t="s">
        <v>135</v>
      </c>
      <c r="C29" s="8"/>
      <c r="D29" s="161"/>
      <c r="E29" s="8"/>
      <c r="F29" s="120"/>
    </row>
    <row r="30" spans="1:8" ht="18" x14ac:dyDescent="0.25">
      <c r="D30" s="6"/>
      <c r="E30" s="6"/>
      <c r="H30" s="9"/>
    </row>
    <row r="31" spans="1:8" ht="18" x14ac:dyDescent="0.25">
      <c r="D31" s="8"/>
      <c r="E31" s="8"/>
      <c r="H31" s="9"/>
    </row>
    <row r="35" spans="1:4" x14ac:dyDescent="0.2">
      <c r="A35" s="2" t="s">
        <v>33</v>
      </c>
      <c r="B35" s="2" t="s">
        <v>34</v>
      </c>
      <c r="C35" s="10" t="s">
        <v>35</v>
      </c>
      <c r="D35" s="10" t="s">
        <v>36</v>
      </c>
    </row>
    <row r="36" spans="1:4" x14ac:dyDescent="0.2">
      <c r="A36" s="120" t="s">
        <v>37</v>
      </c>
      <c r="B36" s="121">
        <v>2.5</v>
      </c>
      <c r="C36" s="121">
        <v>20</v>
      </c>
      <c r="D36" s="121">
        <v>0</v>
      </c>
    </row>
    <row r="37" spans="1:4" x14ac:dyDescent="0.2">
      <c r="A37" s="120" t="s">
        <v>38</v>
      </c>
      <c r="B37" s="121">
        <v>2.5</v>
      </c>
      <c r="C37" s="121">
        <v>20</v>
      </c>
      <c r="D37" s="121">
        <v>0</v>
      </c>
    </row>
    <row r="38" spans="1:4" x14ac:dyDescent="0.2">
      <c r="A38" s="120" t="s">
        <v>39</v>
      </c>
      <c r="B38" s="121">
        <v>2.5</v>
      </c>
      <c r="C38" s="121">
        <v>20</v>
      </c>
      <c r="D38" s="121">
        <v>10</v>
      </c>
    </row>
    <row r="39" spans="1:4" x14ac:dyDescent="0.2">
      <c r="A39" s="120" t="s">
        <v>40</v>
      </c>
      <c r="B39" s="121">
        <v>5</v>
      </c>
      <c r="C39" s="121">
        <v>20</v>
      </c>
      <c r="D39" s="121">
        <v>10</v>
      </c>
    </row>
    <row r="40" spans="1:4" x14ac:dyDescent="0.2">
      <c r="A40" s="120" t="s">
        <v>41</v>
      </c>
      <c r="B40" s="121">
        <v>7.5</v>
      </c>
      <c r="C40" s="121">
        <v>20</v>
      </c>
      <c r="D40" s="121">
        <v>10</v>
      </c>
    </row>
    <row r="41" spans="1:4" x14ac:dyDescent="0.2">
      <c r="A41" s="120" t="s">
        <v>42</v>
      </c>
      <c r="B41" s="121">
        <v>5</v>
      </c>
      <c r="C41" s="120"/>
      <c r="D41" s="120" t="s">
        <v>43</v>
      </c>
    </row>
    <row r="42" spans="1:4" x14ac:dyDescent="0.3">
      <c r="A42" s="11"/>
    </row>
    <row r="44" spans="1:4" ht="30" x14ac:dyDescent="0.2">
      <c r="A44" s="12" t="s">
        <v>44</v>
      </c>
    </row>
    <row r="45" spans="1:4" x14ac:dyDescent="0.2">
      <c r="A45" s="108">
        <v>0.33333333333333298</v>
      </c>
    </row>
    <row r="46" spans="1:4" x14ac:dyDescent="0.2">
      <c r="A46" s="12" t="s">
        <v>98</v>
      </c>
    </row>
    <row r="47" spans="1:4" x14ac:dyDescent="0.2">
      <c r="A47" s="7" t="s">
        <v>95</v>
      </c>
    </row>
    <row r="48" spans="1:4" x14ac:dyDescent="0.2">
      <c r="A48" s="7" t="s">
        <v>96</v>
      </c>
    </row>
  </sheetData>
  <sheetProtection algorithmName="SHA-512" hashValue="qFYv2f/hCLaPzTNpJ+6u3Jak/7TI4ba/fYMwqH/+sxZJUJ5J5s4EzQ9YJ5/UCnfNHlPrsoYS2yC1PW5vzbF+aw==" saltValue="dLhleCMR2SXlqH98UEAX1w==" spinCount="100000" sheet="1" selectLockedCells="1" pivotTables="0"/>
  <mergeCells count="8">
    <mergeCell ref="H14:H16"/>
    <mergeCell ref="D27:D29"/>
    <mergeCell ref="A1:B1"/>
    <mergeCell ref="D3:D8"/>
    <mergeCell ref="D9:D10"/>
    <mergeCell ref="D11:D16"/>
    <mergeCell ref="D20:D24"/>
    <mergeCell ref="D25:D26"/>
  </mergeCells>
  <printOptions horizontalCentered="1" verticalCentered="1"/>
  <pageMargins left="0.19685039370078741" right="0.19685039370078741" top="0.51181102362204722" bottom="0.47244094488188981" header="0.27559055118110237" footer="0.27559055118110237"/>
  <pageSetup paperSize="9" scale="76" orientation="landscape" r:id="rId1"/>
  <headerFooter>
    <oddHeader>&amp;C&amp;"Arial,Gras"&amp;16&amp;K0070C0PANORAMA DES JURYS&amp;R&amp;K000000Version 15 - 03/02/2023</oddHeader>
    <oddFooter>&amp;L&amp;G&amp;R&amp;8&amp;K0070C0Commission Fédérale des Officiels d'Arbitrage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4022E"/>
    <pageSetUpPr fitToPage="1"/>
  </sheetPr>
  <dimension ref="A1:IV78"/>
  <sheetViews>
    <sheetView showGridLines="0" showZeros="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H9" sqref="H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BA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si="0"/>
        <v>0</v>
      </c>
      <c r="AU4" s="44">
        <f t="shared" si="0"/>
        <v>0</v>
      </c>
      <c r="AV4" s="44">
        <f t="shared" si="0"/>
        <v>0</v>
      </c>
      <c r="AW4" s="44">
        <f t="shared" si="0"/>
        <v>0</v>
      </c>
      <c r="AX4" s="44">
        <f t="shared" si="0"/>
        <v>0</v>
      </c>
      <c r="AY4" s="44">
        <f t="shared" si="0"/>
        <v>0</v>
      </c>
      <c r="AZ4" s="44">
        <f t="shared" si="0"/>
        <v>0</v>
      </c>
      <c r="BA4" s="44">
        <f t="shared" si="0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BA6" si="1">ROUNDUP((HOUR(H5)*60+MINUTE(H5))/30,0)</f>
        <v>0</v>
      </c>
      <c r="I6" s="146">
        <f t="shared" si="1"/>
        <v>0</v>
      </c>
      <c r="J6" s="146">
        <f t="shared" si="1"/>
        <v>0</v>
      </c>
      <c r="K6" s="146">
        <f t="shared" si="1"/>
        <v>0</v>
      </c>
      <c r="L6" s="146">
        <f t="shared" si="1"/>
        <v>0</v>
      </c>
      <c r="M6" s="146">
        <f t="shared" si="1"/>
        <v>0</v>
      </c>
      <c r="N6" s="147">
        <f t="shared" si="1"/>
        <v>0</v>
      </c>
      <c r="O6" s="147">
        <f t="shared" si="1"/>
        <v>0</v>
      </c>
      <c r="P6" s="147">
        <f t="shared" si="1"/>
        <v>0</v>
      </c>
      <c r="Q6" s="147">
        <f t="shared" si="1"/>
        <v>0</v>
      </c>
      <c r="R6" s="147">
        <f t="shared" si="1"/>
        <v>0</v>
      </c>
      <c r="S6" s="147">
        <f t="shared" si="1"/>
        <v>0</v>
      </c>
      <c r="T6" s="147">
        <f t="shared" si="1"/>
        <v>0</v>
      </c>
      <c r="U6" s="147">
        <f t="shared" si="1"/>
        <v>0</v>
      </c>
      <c r="V6" s="147">
        <f t="shared" si="1"/>
        <v>0</v>
      </c>
      <c r="W6" s="147">
        <f t="shared" si="1"/>
        <v>0</v>
      </c>
      <c r="X6" s="147">
        <f t="shared" si="1"/>
        <v>0</v>
      </c>
      <c r="Y6" s="147">
        <f t="shared" si="1"/>
        <v>0</v>
      </c>
      <c r="Z6" s="147">
        <f t="shared" si="1"/>
        <v>0</v>
      </c>
      <c r="AA6" s="147">
        <f t="shared" si="1"/>
        <v>0</v>
      </c>
      <c r="AB6" s="147">
        <f t="shared" si="1"/>
        <v>0</v>
      </c>
      <c r="AC6" s="147">
        <f t="shared" si="1"/>
        <v>0</v>
      </c>
      <c r="AD6" s="147">
        <f t="shared" si="1"/>
        <v>0</v>
      </c>
      <c r="AE6" s="147">
        <f t="shared" si="1"/>
        <v>0</v>
      </c>
      <c r="AF6" s="147">
        <f t="shared" si="1"/>
        <v>0</v>
      </c>
      <c r="AG6" s="147">
        <f t="shared" si="1"/>
        <v>0</v>
      </c>
      <c r="AH6" s="147">
        <f t="shared" si="1"/>
        <v>0</v>
      </c>
      <c r="AI6" s="147">
        <f t="shared" si="1"/>
        <v>0</v>
      </c>
      <c r="AJ6" s="147">
        <f t="shared" si="1"/>
        <v>0</v>
      </c>
      <c r="AK6" s="147">
        <f t="shared" si="1"/>
        <v>0</v>
      </c>
      <c r="AL6" s="147">
        <f t="shared" si="1"/>
        <v>0</v>
      </c>
      <c r="AM6" s="147">
        <f t="shared" si="1"/>
        <v>0</v>
      </c>
      <c r="AN6" s="147">
        <f t="shared" si="1"/>
        <v>0</v>
      </c>
      <c r="AO6" s="147">
        <f t="shared" si="1"/>
        <v>0</v>
      </c>
      <c r="AP6" s="147">
        <f t="shared" si="1"/>
        <v>0</v>
      </c>
      <c r="AQ6" s="147">
        <f t="shared" si="1"/>
        <v>0</v>
      </c>
      <c r="AR6" s="147">
        <f t="shared" si="1"/>
        <v>0</v>
      </c>
      <c r="AS6" s="147">
        <f t="shared" si="1"/>
        <v>0</v>
      </c>
      <c r="AT6" s="147">
        <f t="shared" si="1"/>
        <v>0</v>
      </c>
      <c r="AU6" s="147">
        <f t="shared" si="1"/>
        <v>0</v>
      </c>
      <c r="AV6" s="147">
        <f t="shared" si="1"/>
        <v>0</v>
      </c>
      <c r="AW6" s="147">
        <f t="shared" si="1"/>
        <v>0</v>
      </c>
      <c r="AX6" s="147">
        <f t="shared" si="1"/>
        <v>0</v>
      </c>
      <c r="AY6" s="147">
        <f t="shared" si="1"/>
        <v>0</v>
      </c>
      <c r="AZ6" s="147">
        <f t="shared" si="1"/>
        <v>0</v>
      </c>
      <c r="BA6" s="148">
        <f t="shared" si="1"/>
        <v>0</v>
      </c>
      <c r="BJ6" s="84"/>
    </row>
    <row r="7" spans="1:256" s="13" customFormat="1" ht="42" customHeight="1" thickBot="1" x14ac:dyDescent="0.35">
      <c r="A7" s="176" t="s">
        <v>72</v>
      </c>
      <c r="B7" s="177"/>
      <c r="C7" s="177"/>
      <c r="D7" s="177"/>
      <c r="E7" s="177"/>
      <c r="F7" s="177"/>
      <c r="G7" s="159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2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2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2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2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2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2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2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2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2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2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2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2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2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2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2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2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2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2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2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2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2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2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2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2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2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2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2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2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2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2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2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2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2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2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2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2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2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2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2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ylLpqOtwwz8ufp6DvHnqiGOavh1VUFdOZNJcakSZH9LRiJuA2BKPvx9ro3sfoA7IRPDRBXYHvGT7gSoKPj6YnA==" saltValue="KxHei72yS3Klas96M1HSMA==" spinCount="100000" sheet="1" selectLockedCells="1" pivotTables="0"/>
  <dataConsolidate/>
  <mergeCells count="16">
    <mergeCell ref="A7:F7"/>
    <mergeCell ref="F8:G8"/>
    <mergeCell ref="A1:AK1"/>
    <mergeCell ref="A2:AK2"/>
    <mergeCell ref="A3:AK3"/>
    <mergeCell ref="A4:D4"/>
    <mergeCell ref="A5:D5"/>
    <mergeCell ref="HO1:IV1"/>
    <mergeCell ref="E6:G6"/>
    <mergeCell ref="AL1:BV1"/>
    <mergeCell ref="BW1:DG1"/>
    <mergeCell ref="DH1:ER1"/>
    <mergeCell ref="ES1:GC1"/>
    <mergeCell ref="GD1:HN1"/>
    <mergeCell ref="E4:G4"/>
    <mergeCell ref="E5:G5"/>
  </mergeCells>
  <conditionalFormatting sqref="H9:BA48">
    <cfRule type="containsText" dxfId="7" priority="1" stopIfTrue="1" operator="containsText" text=" ">
      <formula>NOT(ISERROR(SEARCH(" ",H9)))</formula>
    </cfRule>
    <cfRule type="cellIs" dxfId="6" priority="2" operator="equal">
      <formula>"N"</formula>
    </cfRule>
  </conditionalFormatting>
  <conditionalFormatting sqref="A9:B48 D9:BA48">
    <cfRule type="expression" dxfId="5" priority="3">
      <formula>LEFT($F9,13)="*** Pause ***"</formula>
    </cfRule>
    <cfRule type="expression" dxfId="4" priority="4">
      <formula>LEFT($F9,3)="***"</formula>
    </cfRule>
  </conditionalFormatting>
  <dataValidations count="1">
    <dataValidation type="list" allowBlank="1" showInputMessage="1" showErrorMessage="1" sqref="F9:F48" xr:uid="{05328655-2A24-4E99-8E45-E2D0802C685D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4022E"/>
    <pageSetUpPr fitToPage="1"/>
  </sheetPr>
  <dimension ref="A1:IV78"/>
  <sheetViews>
    <sheetView showGridLines="0" showZeros="0" zoomScaleNormal="10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F9" sqref="F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AS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ref="AT4:BA4" si="1">SUMIF(AT9:AT48,"&lt;&gt;"&amp;"",$C$9:$C$48)-SUMIF(AT9:AT48,"N",$C$9:$C$48)</f>
        <v>0</v>
      </c>
      <c r="AU4" s="44">
        <f t="shared" si="1"/>
        <v>0</v>
      </c>
      <c r="AV4" s="44">
        <f t="shared" si="1"/>
        <v>0</v>
      </c>
      <c r="AW4" s="44">
        <f t="shared" si="1"/>
        <v>0</v>
      </c>
      <c r="AX4" s="44">
        <f t="shared" si="1"/>
        <v>0</v>
      </c>
      <c r="AY4" s="44">
        <f t="shared" si="1"/>
        <v>0</v>
      </c>
      <c r="AZ4" s="44">
        <f t="shared" si="1"/>
        <v>0</v>
      </c>
      <c r="BA4" s="44">
        <f t="shared" si="1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AS6" si="2">ROUNDUP((HOUR(H5)*60+MINUTE(H5))/30,0)</f>
        <v>0</v>
      </c>
      <c r="I6" s="146">
        <f t="shared" si="2"/>
        <v>0</v>
      </c>
      <c r="J6" s="146">
        <f t="shared" si="2"/>
        <v>0</v>
      </c>
      <c r="K6" s="146">
        <f t="shared" si="2"/>
        <v>0</v>
      </c>
      <c r="L6" s="146">
        <f t="shared" si="2"/>
        <v>0</v>
      </c>
      <c r="M6" s="146">
        <f t="shared" si="2"/>
        <v>0</v>
      </c>
      <c r="N6" s="147">
        <f t="shared" si="2"/>
        <v>0</v>
      </c>
      <c r="O6" s="147">
        <f t="shared" si="2"/>
        <v>0</v>
      </c>
      <c r="P6" s="147">
        <f t="shared" si="2"/>
        <v>0</v>
      </c>
      <c r="Q6" s="147">
        <f t="shared" si="2"/>
        <v>0</v>
      </c>
      <c r="R6" s="147">
        <f t="shared" si="2"/>
        <v>0</v>
      </c>
      <c r="S6" s="147">
        <f t="shared" si="2"/>
        <v>0</v>
      </c>
      <c r="T6" s="147">
        <f t="shared" si="2"/>
        <v>0</v>
      </c>
      <c r="U6" s="147">
        <f t="shared" si="2"/>
        <v>0</v>
      </c>
      <c r="V6" s="147">
        <f t="shared" si="2"/>
        <v>0</v>
      </c>
      <c r="W6" s="147">
        <f t="shared" si="2"/>
        <v>0</v>
      </c>
      <c r="X6" s="147">
        <f t="shared" si="2"/>
        <v>0</v>
      </c>
      <c r="Y6" s="147">
        <f t="shared" si="2"/>
        <v>0</v>
      </c>
      <c r="Z6" s="147">
        <f t="shared" si="2"/>
        <v>0</v>
      </c>
      <c r="AA6" s="147">
        <f t="shared" si="2"/>
        <v>0</v>
      </c>
      <c r="AB6" s="147">
        <f t="shared" si="2"/>
        <v>0</v>
      </c>
      <c r="AC6" s="147">
        <f t="shared" si="2"/>
        <v>0</v>
      </c>
      <c r="AD6" s="147">
        <f t="shared" si="2"/>
        <v>0</v>
      </c>
      <c r="AE6" s="147">
        <f t="shared" si="2"/>
        <v>0</v>
      </c>
      <c r="AF6" s="147">
        <f t="shared" si="2"/>
        <v>0</v>
      </c>
      <c r="AG6" s="147">
        <f t="shared" si="2"/>
        <v>0</v>
      </c>
      <c r="AH6" s="147">
        <f t="shared" si="2"/>
        <v>0</v>
      </c>
      <c r="AI6" s="147">
        <f t="shared" si="2"/>
        <v>0</v>
      </c>
      <c r="AJ6" s="147">
        <f t="shared" si="2"/>
        <v>0</v>
      </c>
      <c r="AK6" s="147">
        <f t="shared" si="2"/>
        <v>0</v>
      </c>
      <c r="AL6" s="147">
        <f t="shared" si="2"/>
        <v>0</v>
      </c>
      <c r="AM6" s="147">
        <f t="shared" si="2"/>
        <v>0</v>
      </c>
      <c r="AN6" s="147">
        <f t="shared" si="2"/>
        <v>0</v>
      </c>
      <c r="AO6" s="147">
        <f t="shared" si="2"/>
        <v>0</v>
      </c>
      <c r="AP6" s="147">
        <f t="shared" si="2"/>
        <v>0</v>
      </c>
      <c r="AQ6" s="147">
        <f t="shared" si="2"/>
        <v>0</v>
      </c>
      <c r="AR6" s="147">
        <f t="shared" si="2"/>
        <v>0</v>
      </c>
      <c r="AS6" s="147">
        <f t="shared" si="2"/>
        <v>0</v>
      </c>
      <c r="AT6" s="147">
        <f t="shared" ref="AT6:BA6" si="3">ROUNDUP((HOUR(AT5)*60+MINUTE(AT5))/30,0)</f>
        <v>0</v>
      </c>
      <c r="AU6" s="147">
        <f t="shared" si="3"/>
        <v>0</v>
      </c>
      <c r="AV6" s="147">
        <f t="shared" si="3"/>
        <v>0</v>
      </c>
      <c r="AW6" s="147">
        <f t="shared" si="3"/>
        <v>0</v>
      </c>
      <c r="AX6" s="147">
        <f t="shared" si="3"/>
        <v>0</v>
      </c>
      <c r="AY6" s="147">
        <f t="shared" si="3"/>
        <v>0</v>
      </c>
      <c r="AZ6" s="147">
        <f t="shared" si="3"/>
        <v>0</v>
      </c>
      <c r="BA6" s="148">
        <f t="shared" si="3"/>
        <v>0</v>
      </c>
      <c r="BJ6" s="84"/>
    </row>
    <row r="7" spans="1:256" s="13" customFormat="1" ht="42" customHeight="1" thickBot="1" x14ac:dyDescent="0.35">
      <c r="A7" s="176" t="s">
        <v>73</v>
      </c>
      <c r="B7" s="177"/>
      <c r="C7" s="177"/>
      <c r="D7" s="177"/>
      <c r="E7" s="177"/>
      <c r="F7" s="177"/>
      <c r="G7" s="144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4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4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4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4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4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4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4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4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4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4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4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4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4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4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4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4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4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4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4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4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4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4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4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4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4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4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4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4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4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4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4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4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4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4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4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4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4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4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4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R2eVI2K9l9srAUxc0S81hkvs/FJEHt0hE42LKjdj6VyK1TCKCz2ugQ2RenMcWC0V4fFmnl7P8kCW93JxiC8caw==" saltValue="XyJ652wz2S5yhO/2Zd9vcg==" spinCount="100000" sheet="1" selectLockedCells="1" pivotTables="0"/>
  <dataConsolidate/>
  <mergeCells count="16">
    <mergeCell ref="A7:F7"/>
    <mergeCell ref="F8:G8"/>
    <mergeCell ref="A1:AK1"/>
    <mergeCell ref="A2:AK2"/>
    <mergeCell ref="A3:AK3"/>
    <mergeCell ref="A4:D4"/>
    <mergeCell ref="A5:D5"/>
    <mergeCell ref="HO1:IV1"/>
    <mergeCell ref="E6:G6"/>
    <mergeCell ref="AL1:BV1"/>
    <mergeCell ref="BW1:DG1"/>
    <mergeCell ref="DH1:ER1"/>
    <mergeCell ref="ES1:GC1"/>
    <mergeCell ref="GD1:HN1"/>
    <mergeCell ref="E5:G5"/>
    <mergeCell ref="E4:G4"/>
  </mergeCells>
  <conditionalFormatting sqref="H9:BA48">
    <cfRule type="containsText" dxfId="3" priority="21" stopIfTrue="1" operator="containsText" text=" ">
      <formula>NOT(ISERROR(SEARCH(" ",H9)))</formula>
    </cfRule>
    <cfRule type="cellIs" dxfId="2" priority="22" operator="equal">
      <formula>"N"</formula>
    </cfRule>
  </conditionalFormatting>
  <conditionalFormatting sqref="A9:B48 D9:BA48">
    <cfRule type="expression" dxfId="1" priority="23">
      <formula>LEFT($F9,13)="*** Pause ***"</formula>
    </cfRule>
    <cfRule type="expression" dxfId="0" priority="24">
      <formula>LEFT($F9,3)="***"</formula>
    </cfRule>
  </conditionalFormatting>
  <dataValidations count="1">
    <dataValidation type="list" allowBlank="1" showInputMessage="1" showErrorMessage="1" sqref="F9:F48" xr:uid="{00000000-0002-0000-0A00-000001000000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F9E55"/>
  </sheetPr>
  <dimension ref="A1:AV38"/>
  <sheetViews>
    <sheetView showGridLines="0" showZeros="0" zoomScaleNormal="100" workbookViewId="0">
      <pane xSplit="2" ySplit="5" topLeftCell="C6" activePane="bottomRight" state="frozen"/>
      <selection activeCell="B4" sqref="B4"/>
      <selection pane="topRight" activeCell="B4" sqref="B4"/>
      <selection pane="bottomLeft" activeCell="B4" sqref="B4"/>
      <selection pane="bottomRight" activeCell="S26" sqref="S26:Y26"/>
    </sheetView>
  </sheetViews>
  <sheetFormatPr baseColWidth="10" defaultColWidth="10.85546875" defaultRowHeight="15" x14ac:dyDescent="0.3"/>
  <cols>
    <col min="1" max="1" width="21.7109375" style="11" customWidth="1"/>
    <col min="2" max="2" width="7" style="11" bestFit="1" customWidth="1"/>
    <col min="3" max="48" width="7.28515625" style="11" customWidth="1"/>
    <col min="49" max="49" width="1.7109375" style="11" customWidth="1"/>
    <col min="50" max="16384" width="10.85546875" style="11"/>
  </cols>
  <sheetData>
    <row r="1" spans="1:48" ht="18.75" x14ac:dyDescent="0.3">
      <c r="A1" s="116"/>
      <c r="B1" s="116"/>
      <c r="C1" s="180">
        <f>'PANORAMA EVENEMENT'!B2</f>
        <v>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spans="1:48" ht="18.75" x14ac:dyDescent="0.3">
      <c r="A2" s="115"/>
      <c r="B2" s="115"/>
      <c r="C2" s="198">
        <f>'PANORAMA EVENEMENT'!B4</f>
        <v>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</row>
    <row r="3" spans="1:48" ht="8.1" customHeight="1" thickBot="1" x14ac:dyDescent="0.4">
      <c r="A3" s="115"/>
      <c r="B3" s="115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48" s="13" customFormat="1" ht="50.1" customHeight="1" thickBot="1" x14ac:dyDescent="0.35">
      <c r="A4" s="201" t="str">
        <f>CONCATENATE("Version du Zébulon",CHAR(10),'PANORAMA EVENEMENT'!E18)</f>
        <v>Version du Zébulon
v1 du 03/02/2023 - 07h30</v>
      </c>
      <c r="B4" s="202"/>
      <c r="C4" s="126" t="str">
        <f>'PANORAMA JURY'!$D$5</f>
        <v/>
      </c>
      <c r="D4" s="127" t="str">
        <f>'PANORAMA JURY'!$D$6</f>
        <v/>
      </c>
      <c r="E4" s="127" t="str">
        <f>'PANORAMA JURY'!$D$7</f>
        <v/>
      </c>
      <c r="F4" s="127" t="str">
        <f>'PANORAMA JURY'!$D$8</f>
        <v/>
      </c>
      <c r="G4" s="127" t="str">
        <f>'PANORAMA JURY'!$D$9</f>
        <v/>
      </c>
      <c r="H4" s="127" t="str">
        <f>'PANORAMA JURY'!$D$10</f>
        <v/>
      </c>
      <c r="I4" s="127" t="str">
        <f>'PANORAMA JURY'!$D$11</f>
        <v/>
      </c>
      <c r="J4" s="127" t="str">
        <f>'PANORAMA JURY'!$D$12</f>
        <v/>
      </c>
      <c r="K4" s="127" t="str">
        <f>'PANORAMA JURY'!$D$13</f>
        <v/>
      </c>
      <c r="L4" s="127" t="str">
        <f>'PANORAMA JURY'!$D$14</f>
        <v/>
      </c>
      <c r="M4" s="127" t="str">
        <f>'PANORAMA JURY'!$D$15</f>
        <v/>
      </c>
      <c r="N4" s="127" t="str">
        <f>'PANORAMA JURY'!$D$16</f>
        <v/>
      </c>
      <c r="O4" s="127" t="str">
        <f>'PANORAMA JURY'!$D$17</f>
        <v/>
      </c>
      <c r="P4" s="127" t="str">
        <f>'PANORAMA JURY'!$D$18</f>
        <v/>
      </c>
      <c r="Q4" s="127" t="str">
        <f>'PANORAMA JURY'!$D$19</f>
        <v/>
      </c>
      <c r="R4" s="127" t="str">
        <f>'PANORAMA JURY'!$D$20</f>
        <v/>
      </c>
      <c r="S4" s="127" t="str">
        <f>'PANORAMA JURY'!$D$21</f>
        <v/>
      </c>
      <c r="T4" s="127" t="str">
        <f>'PANORAMA JURY'!$D$22</f>
        <v/>
      </c>
      <c r="U4" s="127" t="str">
        <f>'PANORAMA JURY'!$D$23</f>
        <v/>
      </c>
      <c r="V4" s="127" t="str">
        <f>'PANORAMA JURY'!$D$24</f>
        <v/>
      </c>
      <c r="W4" s="127" t="str">
        <f>'PANORAMA JURY'!$D$25</f>
        <v/>
      </c>
      <c r="X4" s="127" t="str">
        <f>'PANORAMA JURY'!$D$26</f>
        <v/>
      </c>
      <c r="Y4" s="127" t="str">
        <f>'PANORAMA JURY'!$D$27</f>
        <v/>
      </c>
      <c r="Z4" s="127" t="str">
        <f>'PANORAMA JURY'!$D$28</f>
        <v/>
      </c>
      <c r="AA4" s="127" t="str">
        <f>'PANORAMA JURY'!$D$29</f>
        <v/>
      </c>
      <c r="AB4" s="127" t="str">
        <f>'PANORAMA JURY'!$D$30</f>
        <v/>
      </c>
      <c r="AC4" s="127" t="str">
        <f>'PANORAMA JURY'!$D$31</f>
        <v/>
      </c>
      <c r="AD4" s="127" t="str">
        <f>'PANORAMA JURY'!$D$32</f>
        <v/>
      </c>
      <c r="AE4" s="127" t="str">
        <f>'PANORAMA JURY'!$D$33</f>
        <v/>
      </c>
      <c r="AF4" s="127" t="str">
        <f>'PANORAMA JURY'!$D$34</f>
        <v/>
      </c>
      <c r="AG4" s="127" t="str">
        <f>'PANORAMA JURY'!$D$35</f>
        <v/>
      </c>
      <c r="AH4" s="127" t="str">
        <f>'PANORAMA JURY'!$D$36</f>
        <v/>
      </c>
      <c r="AI4" s="127" t="str">
        <f>'PANORAMA JURY'!$D$37</f>
        <v/>
      </c>
      <c r="AJ4" s="127" t="str">
        <f>'PANORAMA JURY'!$D$38</f>
        <v/>
      </c>
      <c r="AK4" s="127" t="str">
        <f>'PANORAMA JURY'!$D$39</f>
        <v/>
      </c>
      <c r="AL4" s="127" t="str">
        <f>'PANORAMA JURY'!$D$40</f>
        <v/>
      </c>
      <c r="AM4" s="127" t="str">
        <f>'PANORAMA JURY'!$D$41</f>
        <v/>
      </c>
      <c r="AN4" s="127" t="str">
        <f>'PANORAMA JURY'!$D$42</f>
        <v/>
      </c>
      <c r="AO4" s="127" t="str">
        <f>'PANORAMA JURY'!$D$43</f>
        <v/>
      </c>
      <c r="AP4" s="127" t="str">
        <f>'PANORAMA JURY'!$D$44</f>
        <v/>
      </c>
      <c r="AQ4" s="127" t="str">
        <f>'PANORAMA JURY'!$D$45</f>
        <v/>
      </c>
      <c r="AR4" s="127" t="str">
        <f>'PANORAMA JURY'!$D$46</f>
        <v/>
      </c>
      <c r="AS4" s="127" t="str">
        <f>'PANORAMA JURY'!$D$47</f>
        <v/>
      </c>
      <c r="AT4" s="127" t="str">
        <f>'PANORAMA JURY'!$D$48</f>
        <v/>
      </c>
      <c r="AU4" s="127" t="str">
        <f>'PANORAMA JURY'!$D$49</f>
        <v/>
      </c>
      <c r="AV4" s="127" t="str">
        <f>'PANORAMA JURY'!$D$50</f>
        <v/>
      </c>
    </row>
    <row r="5" spans="1:48" s="52" customFormat="1" ht="110.1" customHeight="1" thickBot="1" x14ac:dyDescent="0.25">
      <c r="A5" s="112" t="s">
        <v>74</v>
      </c>
      <c r="B5" s="113" t="s">
        <v>75</v>
      </c>
      <c r="C5" s="132">
        <f>'PANORAMA JURY'!$B$5</f>
        <v>0</v>
      </c>
      <c r="D5" s="132">
        <f>'PANORAMA JURY'!$B$6</f>
        <v>0</v>
      </c>
      <c r="E5" s="132">
        <f>'PANORAMA JURY'!$B$7</f>
        <v>0</v>
      </c>
      <c r="F5" s="132">
        <f>'PANORAMA JURY'!$B$8</f>
        <v>0</v>
      </c>
      <c r="G5" s="132">
        <f>'PANORAMA JURY'!$B$9</f>
        <v>0</v>
      </c>
      <c r="H5" s="132">
        <f>'PANORAMA JURY'!$B$10</f>
        <v>0</v>
      </c>
      <c r="I5" s="132">
        <f>'PANORAMA JURY'!$B$11</f>
        <v>0</v>
      </c>
      <c r="J5" s="132">
        <f>'PANORAMA JURY'!$B$12</f>
        <v>0</v>
      </c>
      <c r="K5" s="132">
        <f>'PANORAMA JURY'!$B$13</f>
        <v>0</v>
      </c>
      <c r="L5" s="132">
        <f>'PANORAMA JURY'!$B$14</f>
        <v>0</v>
      </c>
      <c r="M5" s="132">
        <f>'PANORAMA JURY'!$B$15</f>
        <v>0</v>
      </c>
      <c r="N5" s="132">
        <f>'PANORAMA JURY'!$B$16</f>
        <v>0</v>
      </c>
      <c r="O5" s="132">
        <f>'PANORAMA JURY'!$B$17</f>
        <v>0</v>
      </c>
      <c r="P5" s="132">
        <f>'PANORAMA JURY'!$B$18</f>
        <v>0</v>
      </c>
      <c r="Q5" s="132">
        <f>'PANORAMA JURY'!$B$19</f>
        <v>0</v>
      </c>
      <c r="R5" s="132">
        <f>'PANORAMA JURY'!$B$20</f>
        <v>0</v>
      </c>
      <c r="S5" s="132">
        <f>'PANORAMA JURY'!$B$21</f>
        <v>0</v>
      </c>
      <c r="T5" s="132">
        <f>'PANORAMA JURY'!$B$22</f>
        <v>0</v>
      </c>
      <c r="U5" s="132">
        <f>'PANORAMA JURY'!$B$23</f>
        <v>0</v>
      </c>
      <c r="V5" s="132">
        <f>'PANORAMA JURY'!$B$24</f>
        <v>0</v>
      </c>
      <c r="W5" s="132">
        <f>'PANORAMA JURY'!$B$25</f>
        <v>0</v>
      </c>
      <c r="X5" s="132">
        <f>'PANORAMA JURY'!$B$26</f>
        <v>0</v>
      </c>
      <c r="Y5" s="132">
        <f>'PANORAMA JURY'!$B$27</f>
        <v>0</v>
      </c>
      <c r="Z5" s="133">
        <f>'PANORAMA JURY'!$B$28</f>
        <v>0</v>
      </c>
      <c r="AA5" s="133">
        <f>'PANORAMA JURY'!$B$29</f>
        <v>0</v>
      </c>
      <c r="AB5" s="133">
        <f>'PANORAMA JURY'!$B$30</f>
        <v>0</v>
      </c>
      <c r="AC5" s="133">
        <f>'PANORAMA JURY'!$B$31</f>
        <v>0</v>
      </c>
      <c r="AD5" s="133">
        <f>'PANORAMA JURY'!$B$32</f>
        <v>0</v>
      </c>
      <c r="AE5" s="133">
        <f>'PANORAMA JURY'!$B$33</f>
        <v>0</v>
      </c>
      <c r="AF5" s="133">
        <f>'PANORAMA JURY'!$B$34</f>
        <v>0</v>
      </c>
      <c r="AG5" s="133">
        <f>'PANORAMA JURY'!$B$35</f>
        <v>0</v>
      </c>
      <c r="AH5" s="133">
        <f>'PANORAMA JURY'!$B$36</f>
        <v>0</v>
      </c>
      <c r="AI5" s="133">
        <f>'PANORAMA JURY'!$B$37</f>
        <v>0</v>
      </c>
      <c r="AJ5" s="133">
        <f>'PANORAMA JURY'!$B$38</f>
        <v>0</v>
      </c>
      <c r="AK5" s="133">
        <f>'PANORAMA JURY'!$B$39</f>
        <v>0</v>
      </c>
      <c r="AL5" s="133">
        <f>'PANORAMA JURY'!$B$40</f>
        <v>0</v>
      </c>
      <c r="AM5" s="133">
        <f>'PANORAMA JURY'!$B$41</f>
        <v>0</v>
      </c>
      <c r="AN5" s="133">
        <f>'PANORAMA JURY'!$B$42</f>
        <v>0</v>
      </c>
      <c r="AO5" s="133">
        <f>'PANORAMA JURY'!$B$43</f>
        <v>0</v>
      </c>
      <c r="AP5" s="133">
        <f>'PANORAMA JURY'!$B$44</f>
        <v>0</v>
      </c>
      <c r="AQ5" s="133">
        <f>'PANORAMA JURY'!$B$45</f>
        <v>0</v>
      </c>
      <c r="AR5" s="133">
        <f>'PANORAMA JURY'!$B$46</f>
        <v>0</v>
      </c>
      <c r="AS5" s="133">
        <f>'PANORAMA JURY'!$B$47</f>
        <v>0</v>
      </c>
      <c r="AT5" s="133">
        <f>'PANORAMA JURY'!$B$48</f>
        <v>0</v>
      </c>
      <c r="AU5" s="133">
        <f>'PANORAMA JURY'!$B$49</f>
        <v>0</v>
      </c>
      <c r="AV5" s="133">
        <f>'PANORAMA JURY'!$B$50</f>
        <v>0</v>
      </c>
    </row>
    <row r="6" spans="1:48" s="87" customFormat="1" ht="24.95" customHeight="1" x14ac:dyDescent="0.2">
      <c r="A6" s="203" t="s">
        <v>76</v>
      </c>
      <c r="B6" s="204"/>
      <c r="C6" s="85">
        <f>Lundi!H6</f>
        <v>0</v>
      </c>
      <c r="D6" s="85">
        <f>Lundi!I6</f>
        <v>0</v>
      </c>
      <c r="E6" s="85">
        <f>Lundi!J6</f>
        <v>0</v>
      </c>
      <c r="F6" s="85">
        <f>Lundi!K6</f>
        <v>0</v>
      </c>
      <c r="G6" s="85">
        <f>Lundi!L6</f>
        <v>0</v>
      </c>
      <c r="H6" s="85">
        <f>Lundi!M6</f>
        <v>0</v>
      </c>
      <c r="I6" s="85">
        <f>Lundi!N6</f>
        <v>0</v>
      </c>
      <c r="J6" s="85">
        <f>Lundi!O6</f>
        <v>0</v>
      </c>
      <c r="K6" s="85">
        <f>Lundi!P6</f>
        <v>0</v>
      </c>
      <c r="L6" s="85">
        <f>Lundi!Q6</f>
        <v>0</v>
      </c>
      <c r="M6" s="85">
        <f>Lundi!R6</f>
        <v>0</v>
      </c>
      <c r="N6" s="85">
        <f>Lundi!S6</f>
        <v>0</v>
      </c>
      <c r="O6" s="85">
        <f>Lundi!T6</f>
        <v>0</v>
      </c>
      <c r="P6" s="85">
        <f>Lundi!U6</f>
        <v>0</v>
      </c>
      <c r="Q6" s="85">
        <f>Lundi!V6</f>
        <v>0</v>
      </c>
      <c r="R6" s="85">
        <f>Lundi!W6</f>
        <v>0</v>
      </c>
      <c r="S6" s="85">
        <f>Lundi!X6</f>
        <v>0</v>
      </c>
      <c r="T6" s="85">
        <f>Lundi!Y6</f>
        <v>0</v>
      </c>
      <c r="U6" s="85">
        <f>Lundi!Z6</f>
        <v>0</v>
      </c>
      <c r="V6" s="85">
        <f>Lundi!AA6</f>
        <v>0</v>
      </c>
      <c r="W6" s="85">
        <f>Lundi!AB6</f>
        <v>0</v>
      </c>
      <c r="X6" s="85">
        <f>Lundi!AC6</f>
        <v>0</v>
      </c>
      <c r="Y6" s="85">
        <f>Lundi!AD6</f>
        <v>0</v>
      </c>
      <c r="Z6" s="86">
        <f>Lundi!AE6</f>
        <v>0</v>
      </c>
      <c r="AA6" s="86">
        <f>Lundi!AF6</f>
        <v>0</v>
      </c>
      <c r="AB6" s="86">
        <f>Lundi!AG6</f>
        <v>0</v>
      </c>
      <c r="AC6" s="86">
        <f>Lundi!AH6</f>
        <v>0</v>
      </c>
      <c r="AD6" s="86">
        <f>Lundi!AI6</f>
        <v>0</v>
      </c>
      <c r="AE6" s="86">
        <f>Lundi!AJ6</f>
        <v>0</v>
      </c>
      <c r="AF6" s="86">
        <f>Lundi!AK6</f>
        <v>0</v>
      </c>
      <c r="AG6" s="86">
        <f>Lundi!AL6</f>
        <v>0</v>
      </c>
      <c r="AH6" s="86">
        <f>Lundi!AM6</f>
        <v>0</v>
      </c>
      <c r="AI6" s="86">
        <f>Lundi!AN6</f>
        <v>0</v>
      </c>
      <c r="AJ6" s="86">
        <f>Lundi!AO6</f>
        <v>0</v>
      </c>
      <c r="AK6" s="86">
        <f>Lundi!AP6</f>
        <v>0</v>
      </c>
      <c r="AL6" s="86">
        <f>Lundi!AQ6</f>
        <v>0</v>
      </c>
      <c r="AM6" s="86">
        <f>Lundi!AR6</f>
        <v>0</v>
      </c>
      <c r="AN6" s="86">
        <f>Lundi!AS6</f>
        <v>0</v>
      </c>
      <c r="AO6" s="86">
        <f>Lundi!AT6</f>
        <v>0</v>
      </c>
      <c r="AP6" s="86">
        <f>Lundi!AU6</f>
        <v>0</v>
      </c>
      <c r="AQ6" s="86">
        <f>Lundi!AV6</f>
        <v>0</v>
      </c>
      <c r="AR6" s="86">
        <f>Lundi!AW6</f>
        <v>0</v>
      </c>
      <c r="AS6" s="86">
        <f>Lundi!AX6</f>
        <v>0</v>
      </c>
      <c r="AT6" s="86">
        <f>Lundi!AY6</f>
        <v>0</v>
      </c>
      <c r="AU6" s="86">
        <f>Lundi!AZ6</f>
        <v>0</v>
      </c>
      <c r="AV6" s="86">
        <f>Lundi!BA6</f>
        <v>0</v>
      </c>
    </row>
    <row r="7" spans="1:48" ht="24.95" customHeight="1" x14ac:dyDescent="0.3">
      <c r="A7" s="199" t="s">
        <v>77</v>
      </c>
      <c r="B7" s="200"/>
      <c r="C7" s="88">
        <f>Mardi!H6</f>
        <v>0</v>
      </c>
      <c r="D7" s="88">
        <f>Mardi!I6</f>
        <v>0</v>
      </c>
      <c r="E7" s="88">
        <f>Mardi!J6</f>
        <v>0</v>
      </c>
      <c r="F7" s="88">
        <f>Mardi!K6</f>
        <v>0</v>
      </c>
      <c r="G7" s="88">
        <f>Mardi!L6</f>
        <v>0</v>
      </c>
      <c r="H7" s="88">
        <f>Mardi!M6</f>
        <v>0</v>
      </c>
      <c r="I7" s="88">
        <f>Mardi!N6</f>
        <v>0</v>
      </c>
      <c r="J7" s="88">
        <f>Mardi!O6</f>
        <v>0</v>
      </c>
      <c r="K7" s="88">
        <f>Mardi!P6</f>
        <v>0</v>
      </c>
      <c r="L7" s="88">
        <f>Mardi!Q6</f>
        <v>0</v>
      </c>
      <c r="M7" s="88">
        <f>Mardi!R6</f>
        <v>0</v>
      </c>
      <c r="N7" s="88">
        <f>Mardi!S6</f>
        <v>0</v>
      </c>
      <c r="O7" s="88">
        <f>Mardi!T6</f>
        <v>0</v>
      </c>
      <c r="P7" s="88">
        <f>Mardi!U6</f>
        <v>0</v>
      </c>
      <c r="Q7" s="88">
        <f>Mardi!V6</f>
        <v>0</v>
      </c>
      <c r="R7" s="88">
        <f>Mardi!W6</f>
        <v>0</v>
      </c>
      <c r="S7" s="88">
        <f>Mardi!X6</f>
        <v>0</v>
      </c>
      <c r="T7" s="88">
        <f>Mardi!Y6</f>
        <v>0</v>
      </c>
      <c r="U7" s="88">
        <f>Mardi!Z6</f>
        <v>0</v>
      </c>
      <c r="V7" s="88">
        <f>Mardi!AA6</f>
        <v>0</v>
      </c>
      <c r="W7" s="88">
        <f>Mardi!AB6</f>
        <v>0</v>
      </c>
      <c r="X7" s="88">
        <f>Mardi!AC6</f>
        <v>0</v>
      </c>
      <c r="Y7" s="88">
        <f>Mardi!AD6</f>
        <v>0</v>
      </c>
      <c r="Z7" s="89">
        <f>Mardi!AE6</f>
        <v>0</v>
      </c>
      <c r="AA7" s="89">
        <f>Mardi!AF6</f>
        <v>0</v>
      </c>
      <c r="AB7" s="89">
        <f>Mardi!AG6</f>
        <v>0</v>
      </c>
      <c r="AC7" s="89">
        <f>Mardi!AH6</f>
        <v>0</v>
      </c>
      <c r="AD7" s="89">
        <f>Mardi!AI6</f>
        <v>0</v>
      </c>
      <c r="AE7" s="89">
        <f>Mardi!AJ6</f>
        <v>0</v>
      </c>
      <c r="AF7" s="89">
        <f>Mardi!AK6</f>
        <v>0</v>
      </c>
      <c r="AG7" s="89">
        <f>Mardi!AL6</f>
        <v>0</v>
      </c>
      <c r="AH7" s="89">
        <f>Mardi!AM6</f>
        <v>0</v>
      </c>
      <c r="AI7" s="89">
        <f>Mardi!AN6</f>
        <v>0</v>
      </c>
      <c r="AJ7" s="89">
        <f>Mardi!AO6</f>
        <v>0</v>
      </c>
      <c r="AK7" s="89">
        <f>Mardi!AP6</f>
        <v>0</v>
      </c>
      <c r="AL7" s="89">
        <f>Mardi!AQ6</f>
        <v>0</v>
      </c>
      <c r="AM7" s="89">
        <f>Mardi!AR6</f>
        <v>0</v>
      </c>
      <c r="AN7" s="89">
        <f>Mardi!AS6</f>
        <v>0</v>
      </c>
      <c r="AO7" s="89">
        <f>Mardi!AT6</f>
        <v>0</v>
      </c>
      <c r="AP7" s="89">
        <f>Mardi!AU6</f>
        <v>0</v>
      </c>
      <c r="AQ7" s="89">
        <f>Mardi!AV6</f>
        <v>0</v>
      </c>
      <c r="AR7" s="89">
        <f>Mardi!AW6</f>
        <v>0</v>
      </c>
      <c r="AS7" s="89">
        <f>Mardi!AX6</f>
        <v>0</v>
      </c>
      <c r="AT7" s="89">
        <f>Mardi!AY6</f>
        <v>0</v>
      </c>
      <c r="AU7" s="89">
        <f>Mardi!AZ6</f>
        <v>0</v>
      </c>
      <c r="AV7" s="89">
        <f>Mardi!BA6</f>
        <v>0</v>
      </c>
    </row>
    <row r="8" spans="1:48" ht="24.95" customHeight="1" x14ac:dyDescent="0.3">
      <c r="A8" s="199" t="s">
        <v>78</v>
      </c>
      <c r="B8" s="200"/>
      <c r="C8" s="88">
        <f>Mercredi!H6</f>
        <v>0</v>
      </c>
      <c r="D8" s="88">
        <f>Mercredi!I6</f>
        <v>0</v>
      </c>
      <c r="E8" s="88">
        <f>Mercredi!J6</f>
        <v>0</v>
      </c>
      <c r="F8" s="88">
        <f>Mercredi!K6</f>
        <v>0</v>
      </c>
      <c r="G8" s="88">
        <f>Mercredi!L6</f>
        <v>0</v>
      </c>
      <c r="H8" s="88">
        <f>Mercredi!M6</f>
        <v>0</v>
      </c>
      <c r="I8" s="88">
        <f>Mercredi!N6</f>
        <v>0</v>
      </c>
      <c r="J8" s="88">
        <f>Mercredi!O6</f>
        <v>0</v>
      </c>
      <c r="K8" s="88">
        <f>Mercredi!P6</f>
        <v>0</v>
      </c>
      <c r="L8" s="88">
        <f>Mercredi!Q6</f>
        <v>0</v>
      </c>
      <c r="M8" s="88">
        <f>Mercredi!R6</f>
        <v>0</v>
      </c>
      <c r="N8" s="88">
        <f>Mercredi!S6</f>
        <v>0</v>
      </c>
      <c r="O8" s="88">
        <f>Mercredi!T6</f>
        <v>0</v>
      </c>
      <c r="P8" s="88">
        <f>Mercredi!U6</f>
        <v>0</v>
      </c>
      <c r="Q8" s="88">
        <f>Mercredi!V6</f>
        <v>0</v>
      </c>
      <c r="R8" s="88">
        <f>Mercredi!W6</f>
        <v>0</v>
      </c>
      <c r="S8" s="88">
        <f>Mercredi!X6</f>
        <v>0</v>
      </c>
      <c r="T8" s="88">
        <f>Mercredi!Y6</f>
        <v>0</v>
      </c>
      <c r="U8" s="88">
        <f>Mercredi!Z6</f>
        <v>0</v>
      </c>
      <c r="V8" s="88">
        <f>Mercredi!AA6</f>
        <v>0</v>
      </c>
      <c r="W8" s="88">
        <f>Mercredi!AB6</f>
        <v>0</v>
      </c>
      <c r="X8" s="88">
        <f>Mercredi!AC6</f>
        <v>0</v>
      </c>
      <c r="Y8" s="88">
        <f>Mercredi!AD6</f>
        <v>0</v>
      </c>
      <c r="Z8" s="89">
        <f>Mercredi!AE6</f>
        <v>0</v>
      </c>
      <c r="AA8" s="89">
        <f>Mercredi!AF6</f>
        <v>0</v>
      </c>
      <c r="AB8" s="89">
        <f>Mercredi!AG6</f>
        <v>0</v>
      </c>
      <c r="AC8" s="89">
        <f>Mercredi!AH6</f>
        <v>0</v>
      </c>
      <c r="AD8" s="89">
        <f>Mercredi!AI6</f>
        <v>0</v>
      </c>
      <c r="AE8" s="89">
        <f>Mercredi!AJ6</f>
        <v>0</v>
      </c>
      <c r="AF8" s="89">
        <f>Mercredi!AK6</f>
        <v>0</v>
      </c>
      <c r="AG8" s="89">
        <f>Mercredi!AL6</f>
        <v>0</v>
      </c>
      <c r="AH8" s="89">
        <f>Mercredi!AM6</f>
        <v>0</v>
      </c>
      <c r="AI8" s="89">
        <f>Mercredi!AN6</f>
        <v>0</v>
      </c>
      <c r="AJ8" s="89">
        <f>Mercredi!AO6</f>
        <v>0</v>
      </c>
      <c r="AK8" s="89">
        <f>Mercredi!AP6</f>
        <v>0</v>
      </c>
      <c r="AL8" s="89">
        <f>Mercredi!AQ6</f>
        <v>0</v>
      </c>
      <c r="AM8" s="89">
        <f>Mercredi!AR6</f>
        <v>0</v>
      </c>
      <c r="AN8" s="89">
        <f>Mercredi!AS6</f>
        <v>0</v>
      </c>
      <c r="AO8" s="89">
        <f>Mercredi!AT6</f>
        <v>0</v>
      </c>
      <c r="AP8" s="89">
        <f>Mercredi!AU6</f>
        <v>0</v>
      </c>
      <c r="AQ8" s="89">
        <f>Mercredi!AV6</f>
        <v>0</v>
      </c>
      <c r="AR8" s="89">
        <f>Mercredi!AW6</f>
        <v>0</v>
      </c>
      <c r="AS8" s="89">
        <f>Mercredi!AX6</f>
        <v>0</v>
      </c>
      <c r="AT8" s="89">
        <f>Mercredi!AY6</f>
        <v>0</v>
      </c>
      <c r="AU8" s="89">
        <f>Mercredi!AZ6</f>
        <v>0</v>
      </c>
      <c r="AV8" s="89">
        <f>Mercredi!BA6</f>
        <v>0</v>
      </c>
    </row>
    <row r="9" spans="1:48" ht="24.95" customHeight="1" x14ac:dyDescent="0.3">
      <c r="A9" s="199" t="s">
        <v>79</v>
      </c>
      <c r="B9" s="200"/>
      <c r="C9" s="88">
        <f>Jeudi!H6</f>
        <v>0</v>
      </c>
      <c r="D9" s="88">
        <f>Jeudi!I6</f>
        <v>0</v>
      </c>
      <c r="E9" s="88">
        <f>Jeudi!J6</f>
        <v>0</v>
      </c>
      <c r="F9" s="88">
        <f>Jeudi!K6</f>
        <v>0</v>
      </c>
      <c r="G9" s="88">
        <f>Jeudi!L6</f>
        <v>0</v>
      </c>
      <c r="H9" s="88">
        <f>Jeudi!M6</f>
        <v>0</v>
      </c>
      <c r="I9" s="88">
        <f>Jeudi!N6</f>
        <v>0</v>
      </c>
      <c r="J9" s="88">
        <f>Jeudi!O6</f>
        <v>0</v>
      </c>
      <c r="K9" s="88">
        <f>Jeudi!P6</f>
        <v>0</v>
      </c>
      <c r="L9" s="88">
        <f>Jeudi!Q6</f>
        <v>0</v>
      </c>
      <c r="M9" s="88">
        <f>Jeudi!R6</f>
        <v>0</v>
      </c>
      <c r="N9" s="88">
        <f>Jeudi!S6</f>
        <v>0</v>
      </c>
      <c r="O9" s="88">
        <f>Jeudi!T6</f>
        <v>0</v>
      </c>
      <c r="P9" s="88">
        <f>Jeudi!U6</f>
        <v>0</v>
      </c>
      <c r="Q9" s="88">
        <f>Jeudi!V6</f>
        <v>0</v>
      </c>
      <c r="R9" s="88">
        <f>Jeudi!W6</f>
        <v>0</v>
      </c>
      <c r="S9" s="88">
        <f>Jeudi!X6</f>
        <v>0</v>
      </c>
      <c r="T9" s="88">
        <f>Jeudi!Y6</f>
        <v>0</v>
      </c>
      <c r="U9" s="88">
        <f>Jeudi!Z6</f>
        <v>0</v>
      </c>
      <c r="V9" s="88">
        <f>Jeudi!AA6</f>
        <v>0</v>
      </c>
      <c r="W9" s="88">
        <f>Jeudi!AB6</f>
        <v>0</v>
      </c>
      <c r="X9" s="88">
        <f>Jeudi!AC6</f>
        <v>0</v>
      </c>
      <c r="Y9" s="88">
        <f>Jeudi!AD6</f>
        <v>0</v>
      </c>
      <c r="Z9" s="89">
        <f>Jeudi!AE6</f>
        <v>0</v>
      </c>
      <c r="AA9" s="89">
        <f>Jeudi!AF6</f>
        <v>0</v>
      </c>
      <c r="AB9" s="89">
        <f>Jeudi!AG6</f>
        <v>0</v>
      </c>
      <c r="AC9" s="89">
        <f>Jeudi!AH6</f>
        <v>0</v>
      </c>
      <c r="AD9" s="89">
        <f>Jeudi!AI6</f>
        <v>0</v>
      </c>
      <c r="AE9" s="89">
        <f>Jeudi!AJ6</f>
        <v>0</v>
      </c>
      <c r="AF9" s="89">
        <f>Jeudi!AK6</f>
        <v>0</v>
      </c>
      <c r="AG9" s="89">
        <f>Jeudi!AL6</f>
        <v>0</v>
      </c>
      <c r="AH9" s="89">
        <f>Jeudi!AM6</f>
        <v>0</v>
      </c>
      <c r="AI9" s="89">
        <f>Jeudi!AN6</f>
        <v>0</v>
      </c>
      <c r="AJ9" s="89">
        <f>Jeudi!AO6</f>
        <v>0</v>
      </c>
      <c r="AK9" s="89">
        <f>Jeudi!AP6</f>
        <v>0</v>
      </c>
      <c r="AL9" s="89">
        <f>Jeudi!AQ6</f>
        <v>0</v>
      </c>
      <c r="AM9" s="89">
        <f>Jeudi!AR6</f>
        <v>0</v>
      </c>
      <c r="AN9" s="89">
        <f>Jeudi!AS6</f>
        <v>0</v>
      </c>
      <c r="AO9" s="89">
        <f>Jeudi!AT6</f>
        <v>0</v>
      </c>
      <c r="AP9" s="89">
        <f>Jeudi!AU6</f>
        <v>0</v>
      </c>
      <c r="AQ9" s="89">
        <f>Jeudi!AV6</f>
        <v>0</v>
      </c>
      <c r="AR9" s="89">
        <f>Jeudi!AW6</f>
        <v>0</v>
      </c>
      <c r="AS9" s="89">
        <f>Jeudi!AX6</f>
        <v>0</v>
      </c>
      <c r="AT9" s="89">
        <f>Jeudi!AY6</f>
        <v>0</v>
      </c>
      <c r="AU9" s="89">
        <f>Jeudi!AZ6</f>
        <v>0</v>
      </c>
      <c r="AV9" s="89">
        <f>Jeudi!BA6</f>
        <v>0</v>
      </c>
    </row>
    <row r="10" spans="1:48" ht="24.95" customHeight="1" x14ac:dyDescent="0.3">
      <c r="A10" s="199" t="s">
        <v>80</v>
      </c>
      <c r="B10" s="200"/>
      <c r="C10" s="88">
        <f>Vendredi!H6</f>
        <v>0</v>
      </c>
      <c r="D10" s="88">
        <f>Vendredi!I6</f>
        <v>0</v>
      </c>
      <c r="E10" s="88">
        <f>Vendredi!J6</f>
        <v>0</v>
      </c>
      <c r="F10" s="88">
        <f>Vendredi!K6</f>
        <v>0</v>
      </c>
      <c r="G10" s="88">
        <f>Vendredi!L6</f>
        <v>0</v>
      </c>
      <c r="H10" s="88">
        <f>Vendredi!M6</f>
        <v>0</v>
      </c>
      <c r="I10" s="88">
        <f>Vendredi!N6</f>
        <v>0</v>
      </c>
      <c r="J10" s="88">
        <f>Vendredi!O6</f>
        <v>0</v>
      </c>
      <c r="K10" s="88">
        <f>Vendredi!P6</f>
        <v>0</v>
      </c>
      <c r="L10" s="88">
        <f>Vendredi!Q6</f>
        <v>0</v>
      </c>
      <c r="M10" s="88">
        <f>Vendredi!R6</f>
        <v>0</v>
      </c>
      <c r="N10" s="88">
        <f>Vendredi!S6</f>
        <v>0</v>
      </c>
      <c r="O10" s="88">
        <f>Vendredi!T6</f>
        <v>0</v>
      </c>
      <c r="P10" s="88">
        <f>Vendredi!U6</f>
        <v>0</v>
      </c>
      <c r="Q10" s="88">
        <f>Vendredi!V6</f>
        <v>0</v>
      </c>
      <c r="R10" s="88">
        <f>Vendredi!W6</f>
        <v>0</v>
      </c>
      <c r="S10" s="88">
        <f>Vendredi!X6</f>
        <v>0</v>
      </c>
      <c r="T10" s="88">
        <f>Vendredi!Y6</f>
        <v>0</v>
      </c>
      <c r="U10" s="88">
        <f>Vendredi!Z6</f>
        <v>0</v>
      </c>
      <c r="V10" s="88">
        <f>Vendredi!AA6</f>
        <v>0</v>
      </c>
      <c r="W10" s="88">
        <f>Vendredi!AB6</f>
        <v>0</v>
      </c>
      <c r="X10" s="88">
        <f>Vendredi!AC6</f>
        <v>0</v>
      </c>
      <c r="Y10" s="88">
        <f>Vendredi!AD6</f>
        <v>0</v>
      </c>
      <c r="Z10" s="89">
        <f>Vendredi!AE6</f>
        <v>0</v>
      </c>
      <c r="AA10" s="89">
        <f>Vendredi!AF6</f>
        <v>0</v>
      </c>
      <c r="AB10" s="89">
        <f>Vendredi!AG6</f>
        <v>0</v>
      </c>
      <c r="AC10" s="89">
        <f>Vendredi!AH6</f>
        <v>0</v>
      </c>
      <c r="AD10" s="89">
        <f>Vendredi!AI6</f>
        <v>0</v>
      </c>
      <c r="AE10" s="89">
        <f>Vendredi!AJ6</f>
        <v>0</v>
      </c>
      <c r="AF10" s="89">
        <f>Vendredi!AK6</f>
        <v>0</v>
      </c>
      <c r="AG10" s="89">
        <f>Vendredi!AL6</f>
        <v>0</v>
      </c>
      <c r="AH10" s="89">
        <f>Vendredi!AM6</f>
        <v>0</v>
      </c>
      <c r="AI10" s="89">
        <f>Vendredi!AN6</f>
        <v>0</v>
      </c>
      <c r="AJ10" s="89">
        <f>Vendredi!AO6</f>
        <v>0</v>
      </c>
      <c r="AK10" s="89">
        <f>Vendredi!AP6</f>
        <v>0</v>
      </c>
      <c r="AL10" s="89">
        <f>Vendredi!AQ6</f>
        <v>0</v>
      </c>
      <c r="AM10" s="89">
        <f>Vendredi!AR6</f>
        <v>0</v>
      </c>
      <c r="AN10" s="89">
        <f>Vendredi!AS6</f>
        <v>0</v>
      </c>
      <c r="AO10" s="89">
        <f>Vendredi!AT6</f>
        <v>0</v>
      </c>
      <c r="AP10" s="89">
        <f>Vendredi!AU6</f>
        <v>0</v>
      </c>
      <c r="AQ10" s="89">
        <f>Vendredi!AV6</f>
        <v>0</v>
      </c>
      <c r="AR10" s="89">
        <f>Vendredi!AW6</f>
        <v>0</v>
      </c>
      <c r="AS10" s="89">
        <f>Vendredi!AX6</f>
        <v>0</v>
      </c>
      <c r="AT10" s="89">
        <f>Vendredi!AY6</f>
        <v>0</v>
      </c>
      <c r="AU10" s="89">
        <f>Vendredi!AZ6</f>
        <v>0</v>
      </c>
      <c r="AV10" s="89">
        <f>Vendredi!BA6</f>
        <v>0</v>
      </c>
    </row>
    <row r="11" spans="1:48" ht="24.95" customHeight="1" x14ac:dyDescent="0.3">
      <c r="A11" s="199" t="s">
        <v>81</v>
      </c>
      <c r="B11" s="200"/>
      <c r="C11" s="88">
        <f>Samedi!H6</f>
        <v>0</v>
      </c>
      <c r="D11" s="88">
        <f>Samedi!I6</f>
        <v>0</v>
      </c>
      <c r="E11" s="88">
        <f>Samedi!J6</f>
        <v>0</v>
      </c>
      <c r="F11" s="88">
        <f>Samedi!K6</f>
        <v>0</v>
      </c>
      <c r="G11" s="88">
        <f>Samedi!L6</f>
        <v>0</v>
      </c>
      <c r="H11" s="88">
        <f>Samedi!M6</f>
        <v>0</v>
      </c>
      <c r="I11" s="88">
        <f>Samedi!N6</f>
        <v>0</v>
      </c>
      <c r="J11" s="88">
        <f>Samedi!O6</f>
        <v>0</v>
      </c>
      <c r="K11" s="88">
        <f>Samedi!P6</f>
        <v>0</v>
      </c>
      <c r="L11" s="88">
        <f>Samedi!Q6</f>
        <v>0</v>
      </c>
      <c r="M11" s="88">
        <f>Samedi!R6</f>
        <v>0</v>
      </c>
      <c r="N11" s="88">
        <f>Samedi!S6</f>
        <v>0</v>
      </c>
      <c r="O11" s="88">
        <f>Samedi!T6</f>
        <v>0</v>
      </c>
      <c r="P11" s="88">
        <f>Samedi!U6</f>
        <v>0</v>
      </c>
      <c r="Q11" s="88">
        <f>Samedi!V6</f>
        <v>0</v>
      </c>
      <c r="R11" s="88">
        <f>Samedi!W6</f>
        <v>0</v>
      </c>
      <c r="S11" s="88">
        <f>Samedi!X6</f>
        <v>0</v>
      </c>
      <c r="T11" s="88">
        <f>Samedi!Y6</f>
        <v>0</v>
      </c>
      <c r="U11" s="88">
        <f>Samedi!Z6</f>
        <v>0</v>
      </c>
      <c r="V11" s="88">
        <f>Samedi!AA6</f>
        <v>0</v>
      </c>
      <c r="W11" s="88">
        <f>Samedi!AB6</f>
        <v>0</v>
      </c>
      <c r="X11" s="88">
        <f>Samedi!AC6</f>
        <v>0</v>
      </c>
      <c r="Y11" s="88">
        <f>Samedi!AD6</f>
        <v>0</v>
      </c>
      <c r="Z11" s="89">
        <f>Samedi!AE6</f>
        <v>0</v>
      </c>
      <c r="AA11" s="89">
        <f>Samedi!AF6</f>
        <v>0</v>
      </c>
      <c r="AB11" s="89">
        <f>Samedi!AG6</f>
        <v>0</v>
      </c>
      <c r="AC11" s="89">
        <f>Samedi!AH6</f>
        <v>0</v>
      </c>
      <c r="AD11" s="89">
        <f>Samedi!AI6</f>
        <v>0</v>
      </c>
      <c r="AE11" s="89">
        <f>Samedi!AJ6</f>
        <v>0</v>
      </c>
      <c r="AF11" s="89">
        <f>Samedi!AK6</f>
        <v>0</v>
      </c>
      <c r="AG11" s="89">
        <f>Samedi!AL6</f>
        <v>0</v>
      </c>
      <c r="AH11" s="89">
        <f>Samedi!AM6</f>
        <v>0</v>
      </c>
      <c r="AI11" s="89">
        <f>Samedi!AN6</f>
        <v>0</v>
      </c>
      <c r="AJ11" s="89">
        <f>Samedi!AO6</f>
        <v>0</v>
      </c>
      <c r="AK11" s="89">
        <f>Samedi!AP6</f>
        <v>0</v>
      </c>
      <c r="AL11" s="89">
        <f>Samedi!AQ6</f>
        <v>0</v>
      </c>
      <c r="AM11" s="89">
        <f>Samedi!AR6</f>
        <v>0</v>
      </c>
      <c r="AN11" s="89">
        <f>Samedi!AS6</f>
        <v>0</v>
      </c>
      <c r="AO11" s="89">
        <f>Samedi!AT6</f>
        <v>0</v>
      </c>
      <c r="AP11" s="89">
        <f>Samedi!AU6</f>
        <v>0</v>
      </c>
      <c r="AQ11" s="89">
        <f>Samedi!AV6</f>
        <v>0</v>
      </c>
      <c r="AR11" s="89">
        <f>Samedi!AW6</f>
        <v>0</v>
      </c>
      <c r="AS11" s="89">
        <f>Samedi!AX6</f>
        <v>0</v>
      </c>
      <c r="AT11" s="89">
        <f>Samedi!AY6</f>
        <v>0</v>
      </c>
      <c r="AU11" s="89">
        <f>Samedi!AZ6</f>
        <v>0</v>
      </c>
      <c r="AV11" s="89">
        <f>Samedi!BA6</f>
        <v>0</v>
      </c>
    </row>
    <row r="12" spans="1:48" ht="24.95" customHeight="1" thickBot="1" x14ac:dyDescent="0.35">
      <c r="A12" s="205" t="s">
        <v>82</v>
      </c>
      <c r="B12" s="206"/>
      <c r="C12" s="90">
        <f>Dimanche!H6</f>
        <v>0</v>
      </c>
      <c r="D12" s="90">
        <f>Dimanche!I6</f>
        <v>0</v>
      </c>
      <c r="E12" s="90">
        <f>Dimanche!J6</f>
        <v>0</v>
      </c>
      <c r="F12" s="90">
        <f>Dimanche!K6</f>
        <v>0</v>
      </c>
      <c r="G12" s="90">
        <f>Dimanche!L6</f>
        <v>0</v>
      </c>
      <c r="H12" s="90">
        <f>Dimanche!M6</f>
        <v>0</v>
      </c>
      <c r="I12" s="90">
        <f>Dimanche!N6</f>
        <v>0</v>
      </c>
      <c r="J12" s="90">
        <f>Dimanche!O6</f>
        <v>0</v>
      </c>
      <c r="K12" s="90">
        <f>Dimanche!P6</f>
        <v>0</v>
      </c>
      <c r="L12" s="90">
        <f>Dimanche!Q6</f>
        <v>0</v>
      </c>
      <c r="M12" s="90">
        <f>Dimanche!R6</f>
        <v>0</v>
      </c>
      <c r="N12" s="90">
        <f>Dimanche!S6</f>
        <v>0</v>
      </c>
      <c r="O12" s="90">
        <f>Dimanche!T6</f>
        <v>0</v>
      </c>
      <c r="P12" s="90">
        <f>Dimanche!U6</f>
        <v>0</v>
      </c>
      <c r="Q12" s="90">
        <f>Dimanche!V6</f>
        <v>0</v>
      </c>
      <c r="R12" s="90">
        <f>Dimanche!W6</f>
        <v>0</v>
      </c>
      <c r="S12" s="90">
        <f>Dimanche!X6</f>
        <v>0</v>
      </c>
      <c r="T12" s="90">
        <f>Dimanche!Y6</f>
        <v>0</v>
      </c>
      <c r="U12" s="90">
        <f>Dimanche!Z6</f>
        <v>0</v>
      </c>
      <c r="V12" s="90">
        <f>Dimanche!AA6</f>
        <v>0</v>
      </c>
      <c r="W12" s="90">
        <f>Dimanche!AB6</f>
        <v>0</v>
      </c>
      <c r="X12" s="90">
        <f>Dimanche!AC6</f>
        <v>0</v>
      </c>
      <c r="Y12" s="90">
        <f>Dimanche!AD6</f>
        <v>0</v>
      </c>
      <c r="Z12" s="91">
        <f>Dimanche!AE6</f>
        <v>0</v>
      </c>
      <c r="AA12" s="91">
        <f>Dimanche!AF6</f>
        <v>0</v>
      </c>
      <c r="AB12" s="91">
        <f>Dimanche!AG6</f>
        <v>0</v>
      </c>
      <c r="AC12" s="91">
        <f>Dimanche!AH6</f>
        <v>0</v>
      </c>
      <c r="AD12" s="91">
        <f>Dimanche!AI6</f>
        <v>0</v>
      </c>
      <c r="AE12" s="91">
        <f>Dimanche!AJ6</f>
        <v>0</v>
      </c>
      <c r="AF12" s="91">
        <f>Dimanche!AK6</f>
        <v>0</v>
      </c>
      <c r="AG12" s="91">
        <f>Dimanche!AL6</f>
        <v>0</v>
      </c>
      <c r="AH12" s="91">
        <f>Dimanche!AM6</f>
        <v>0</v>
      </c>
      <c r="AI12" s="91">
        <f>Dimanche!AN6</f>
        <v>0</v>
      </c>
      <c r="AJ12" s="91">
        <f>Dimanche!AO6</f>
        <v>0</v>
      </c>
      <c r="AK12" s="91">
        <f>Dimanche!AP6</f>
        <v>0</v>
      </c>
      <c r="AL12" s="91">
        <f>Dimanche!AQ6</f>
        <v>0</v>
      </c>
      <c r="AM12" s="91">
        <f>Dimanche!AR6</f>
        <v>0</v>
      </c>
      <c r="AN12" s="91">
        <f>Dimanche!AS6</f>
        <v>0</v>
      </c>
      <c r="AO12" s="91">
        <f>Dimanche!AT6</f>
        <v>0</v>
      </c>
      <c r="AP12" s="91">
        <f>Dimanche!AU6</f>
        <v>0</v>
      </c>
      <c r="AQ12" s="91">
        <f>Dimanche!AV6</f>
        <v>0</v>
      </c>
      <c r="AR12" s="91">
        <f>Dimanche!AW6</f>
        <v>0</v>
      </c>
      <c r="AS12" s="91">
        <f>Dimanche!AX6</f>
        <v>0</v>
      </c>
      <c r="AT12" s="91">
        <f>Dimanche!AY6</f>
        <v>0</v>
      </c>
      <c r="AU12" s="91">
        <f>Dimanche!AZ6</f>
        <v>0</v>
      </c>
      <c r="AV12" s="91">
        <f>Dimanche!BA6</f>
        <v>0</v>
      </c>
    </row>
    <row r="13" spans="1:48" ht="24.95" customHeight="1" thickBot="1" x14ac:dyDescent="0.35">
      <c r="A13" s="207" t="s">
        <v>83</v>
      </c>
      <c r="B13" s="208"/>
      <c r="C13" s="130">
        <f>SUM(C6:C12)</f>
        <v>0</v>
      </c>
      <c r="D13" s="130">
        <f t="shared" ref="D13:AN13" si="0">SUM(D6:D12)</f>
        <v>0</v>
      </c>
      <c r="E13" s="130">
        <f t="shared" si="0"/>
        <v>0</v>
      </c>
      <c r="F13" s="130">
        <f t="shared" si="0"/>
        <v>0</v>
      </c>
      <c r="G13" s="130">
        <f t="shared" si="0"/>
        <v>0</v>
      </c>
      <c r="H13" s="130">
        <f t="shared" si="0"/>
        <v>0</v>
      </c>
      <c r="I13" s="130">
        <f t="shared" si="0"/>
        <v>0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0">
        <f t="shared" si="0"/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0">
        <f t="shared" si="0"/>
        <v>0</v>
      </c>
      <c r="R13" s="130">
        <f t="shared" si="0"/>
        <v>0</v>
      </c>
      <c r="S13" s="130">
        <f t="shared" si="0"/>
        <v>0</v>
      </c>
      <c r="T13" s="130">
        <f t="shared" si="0"/>
        <v>0</v>
      </c>
      <c r="U13" s="130">
        <f t="shared" si="0"/>
        <v>0</v>
      </c>
      <c r="V13" s="130">
        <f t="shared" si="0"/>
        <v>0</v>
      </c>
      <c r="W13" s="130">
        <f t="shared" si="0"/>
        <v>0</v>
      </c>
      <c r="X13" s="130">
        <f t="shared" si="0"/>
        <v>0</v>
      </c>
      <c r="Y13" s="130">
        <f t="shared" si="0"/>
        <v>0</v>
      </c>
      <c r="Z13" s="131">
        <f t="shared" si="0"/>
        <v>0</v>
      </c>
      <c r="AA13" s="131">
        <f t="shared" si="0"/>
        <v>0</v>
      </c>
      <c r="AB13" s="131">
        <f t="shared" si="0"/>
        <v>0</v>
      </c>
      <c r="AC13" s="131">
        <f t="shared" si="0"/>
        <v>0</v>
      </c>
      <c r="AD13" s="131">
        <f t="shared" si="0"/>
        <v>0</v>
      </c>
      <c r="AE13" s="131">
        <f t="shared" si="0"/>
        <v>0</v>
      </c>
      <c r="AF13" s="131">
        <f t="shared" si="0"/>
        <v>0</v>
      </c>
      <c r="AG13" s="131">
        <f t="shared" si="0"/>
        <v>0</v>
      </c>
      <c r="AH13" s="131">
        <f t="shared" si="0"/>
        <v>0</v>
      </c>
      <c r="AI13" s="131">
        <f t="shared" si="0"/>
        <v>0</v>
      </c>
      <c r="AJ13" s="131">
        <f t="shared" si="0"/>
        <v>0</v>
      </c>
      <c r="AK13" s="131">
        <f t="shared" si="0"/>
        <v>0</v>
      </c>
      <c r="AL13" s="131">
        <f t="shared" si="0"/>
        <v>0</v>
      </c>
      <c r="AM13" s="131">
        <f t="shared" si="0"/>
        <v>0</v>
      </c>
      <c r="AN13" s="131">
        <f t="shared" si="0"/>
        <v>0</v>
      </c>
      <c r="AO13" s="131">
        <f t="shared" ref="AO13:AT13" si="1">SUM(AO6:AO12)</f>
        <v>0</v>
      </c>
      <c r="AP13" s="131">
        <f t="shared" si="1"/>
        <v>0</v>
      </c>
      <c r="AQ13" s="131">
        <f t="shared" si="1"/>
        <v>0</v>
      </c>
      <c r="AR13" s="131">
        <f t="shared" si="1"/>
        <v>0</v>
      </c>
      <c r="AS13" s="131">
        <f t="shared" si="1"/>
        <v>0</v>
      </c>
      <c r="AT13" s="131">
        <f t="shared" si="1"/>
        <v>0</v>
      </c>
      <c r="AU13" s="131">
        <f>SUM(AU6:AU12)</f>
        <v>0</v>
      </c>
      <c r="AV13" s="131">
        <f>SUM(AV6:AV12)</f>
        <v>0</v>
      </c>
    </row>
    <row r="14" spans="1:48" s="92" customFormat="1" ht="9.9499999999999993" customHeight="1" x14ac:dyDescent="0.3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</row>
    <row r="15" spans="1:48" ht="18.75" x14ac:dyDescent="0.3">
      <c r="A15" s="210" t="s">
        <v>84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</row>
    <row r="16" spans="1:48" s="92" customFormat="1" ht="8.1" customHeight="1" x14ac:dyDescent="0.3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</row>
    <row r="17" spans="1:48" s="93" customFormat="1" ht="20.100000000000001" customHeight="1" x14ac:dyDescent="0.35">
      <c r="A17" s="93" t="s">
        <v>85</v>
      </c>
      <c r="B17" s="94">
        <f>NiveauIndem</f>
        <v>0</v>
      </c>
      <c r="C17" s="95">
        <f>NiveauIndem*C13</f>
        <v>0</v>
      </c>
      <c r="D17" s="95">
        <f t="shared" ref="D17:AF17" si="2">NiveauIndem*D13</f>
        <v>0</v>
      </c>
      <c r="E17" s="95">
        <f t="shared" si="2"/>
        <v>0</v>
      </c>
      <c r="F17" s="95">
        <f t="shared" si="2"/>
        <v>0</v>
      </c>
      <c r="G17" s="95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5">
        <f t="shared" si="2"/>
        <v>0</v>
      </c>
      <c r="O17" s="95">
        <f t="shared" si="2"/>
        <v>0</v>
      </c>
      <c r="P17" s="95">
        <f t="shared" si="2"/>
        <v>0</v>
      </c>
      <c r="Q17" s="95">
        <f t="shared" si="2"/>
        <v>0</v>
      </c>
      <c r="R17" s="95">
        <f t="shared" si="2"/>
        <v>0</v>
      </c>
      <c r="S17" s="95">
        <f t="shared" si="2"/>
        <v>0</v>
      </c>
      <c r="T17" s="95">
        <f t="shared" si="2"/>
        <v>0</v>
      </c>
      <c r="U17" s="95">
        <f t="shared" si="2"/>
        <v>0</v>
      </c>
      <c r="V17" s="95">
        <f t="shared" si="2"/>
        <v>0</v>
      </c>
      <c r="W17" s="95">
        <f t="shared" si="2"/>
        <v>0</v>
      </c>
      <c r="X17" s="95">
        <f t="shared" si="2"/>
        <v>0</v>
      </c>
      <c r="Y17" s="95">
        <f t="shared" si="2"/>
        <v>0</v>
      </c>
      <c r="Z17" s="95">
        <f t="shared" si="2"/>
        <v>0</v>
      </c>
      <c r="AA17" s="95">
        <f t="shared" si="2"/>
        <v>0</v>
      </c>
      <c r="AB17" s="95">
        <f t="shared" si="2"/>
        <v>0</v>
      </c>
      <c r="AC17" s="95">
        <f t="shared" si="2"/>
        <v>0</v>
      </c>
      <c r="AD17" s="95">
        <f t="shared" si="2"/>
        <v>0</v>
      </c>
      <c r="AE17" s="95">
        <f t="shared" si="2"/>
        <v>0</v>
      </c>
      <c r="AF17" s="95">
        <f t="shared" si="2"/>
        <v>0</v>
      </c>
      <c r="AG17" s="95">
        <f t="shared" ref="AG17:AM17" si="3">NiveauIndem*AG13</f>
        <v>0</v>
      </c>
      <c r="AH17" s="95">
        <f t="shared" si="3"/>
        <v>0</v>
      </c>
      <c r="AI17" s="95">
        <f t="shared" si="3"/>
        <v>0</v>
      </c>
      <c r="AJ17" s="95">
        <f t="shared" si="3"/>
        <v>0</v>
      </c>
      <c r="AK17" s="95">
        <f t="shared" si="3"/>
        <v>0</v>
      </c>
      <c r="AL17" s="95">
        <f>NiveauIndem*AL13</f>
        <v>0</v>
      </c>
      <c r="AM17" s="95">
        <f t="shared" si="3"/>
        <v>0</v>
      </c>
      <c r="AN17" s="95">
        <f t="shared" ref="AN17:AT17" si="4">NiveauIndem*AN13</f>
        <v>0</v>
      </c>
      <c r="AO17" s="95">
        <f t="shared" si="4"/>
        <v>0</v>
      </c>
      <c r="AP17" s="95">
        <f t="shared" si="4"/>
        <v>0</v>
      </c>
      <c r="AQ17" s="95">
        <f t="shared" si="4"/>
        <v>0</v>
      </c>
      <c r="AR17" s="95">
        <f t="shared" si="4"/>
        <v>0</v>
      </c>
      <c r="AS17" s="95">
        <f t="shared" si="4"/>
        <v>0</v>
      </c>
      <c r="AT17" s="95">
        <f t="shared" si="4"/>
        <v>0</v>
      </c>
      <c r="AU17" s="95">
        <f>NiveauIndem*AU13</f>
        <v>0</v>
      </c>
      <c r="AV17" s="95">
        <f>NiveauIndem*AV13</f>
        <v>0</v>
      </c>
    </row>
    <row r="18" spans="1:48" s="93" customFormat="1" ht="20.100000000000001" customHeight="1" x14ac:dyDescent="0.35">
      <c r="A18" s="93" t="s">
        <v>86</v>
      </c>
      <c r="B18" s="94">
        <f>SUMIF(MAPPING!A36:A40,'PANORAMA EVENEMENT'!B6,MAPPING!C36:C40)</f>
        <v>0</v>
      </c>
      <c r="C18" s="95">
        <f>IF(OR((C4=MAPPING!$A$3),(C4=MAPPING!$A$9),(C4=MAPPING!$A$11),(C4=MAPPING!$A$17),(C4=MAPPING!$A$20),(C4=MAPPING!$A$25),(C4=MAPPING!$A$27)),'RECAPITULATIF ARBITRAGE'!$B$18,0)</f>
        <v>0</v>
      </c>
      <c r="D18" s="95">
        <f>IF(OR((D4=MAPPING!$A$3),(D4=MAPPING!$A$9),(D4=MAPPING!$A$11),(D4=MAPPING!$A$17),(D4=MAPPING!$A$20),(D4=MAPPING!$A$25),(D4=MAPPING!$A$27)),'RECAPITULATIF ARBITRAGE'!$B$18,0)</f>
        <v>0</v>
      </c>
      <c r="E18" s="95">
        <f>IF(OR((E4=MAPPING!$A$3),(E4=MAPPING!$A$9),(E4=MAPPING!$A$11),(E4=MAPPING!$A$17),(E4=MAPPING!$A$20),(E4=MAPPING!$A$25),(E4=MAPPING!$A$27)),'RECAPITULATIF ARBITRAGE'!$B$18,0)</f>
        <v>0</v>
      </c>
      <c r="F18" s="95">
        <f>IF(OR((F4=MAPPING!$A$3),(F4=MAPPING!$A$9),(F4=MAPPING!$A$11),(F4=MAPPING!$A$17),(F4=MAPPING!$A$20),(F4=MAPPING!$A$25),(F4=MAPPING!$A$27)),'RECAPITULATIF ARBITRAGE'!$B$18,0)</f>
        <v>0</v>
      </c>
      <c r="G18" s="95">
        <f>IF(OR((G4=MAPPING!$A$3),(G4=MAPPING!$A$9),(G4=MAPPING!$A$11),(G4=MAPPING!$A$17),(G4=MAPPING!$A$20),(G4=MAPPING!$A$25),(G4=MAPPING!$A$27)),'RECAPITULATIF ARBITRAGE'!$B$18,0)</f>
        <v>0</v>
      </c>
      <c r="H18" s="95">
        <f>IF(OR((H4=MAPPING!$A$3),(H4=MAPPING!$A$9),(H4=MAPPING!$A$11),(H4=MAPPING!$A$17),(H4=MAPPING!$A$20),(H4=MAPPING!$A$25),(H4=MAPPING!$A$27)),'RECAPITULATIF ARBITRAGE'!$B$18,0)</f>
        <v>0</v>
      </c>
      <c r="I18" s="95">
        <f>IF(OR((I4=MAPPING!$A$3),(I4=MAPPING!$A$9),(I4=MAPPING!$A$11),(I4=MAPPING!$A$17),(I4=MAPPING!$A$20),(I4=MAPPING!$A$25),(I4=MAPPING!$A$27)),'RECAPITULATIF ARBITRAGE'!$B$18,0)</f>
        <v>0</v>
      </c>
      <c r="J18" s="95">
        <f>IF(OR((J4=MAPPING!$A$3),(J4=MAPPING!$A$9),(J4=MAPPING!$A$11),(J4=MAPPING!$A$17),(J4=MAPPING!$A$20),(J4=MAPPING!$A$25),(J4=MAPPING!$A$27)),'RECAPITULATIF ARBITRAGE'!$B$18,0)</f>
        <v>0</v>
      </c>
      <c r="K18" s="95">
        <f>IF(OR((K4=MAPPING!$A$3),(K4=MAPPING!$A$9),(K4=MAPPING!$A$11),(K4=MAPPING!$A$17),(K4=MAPPING!$A$20),(K4=MAPPING!$A$25),(K4=MAPPING!$A$27)),'RECAPITULATIF ARBITRAGE'!$B$18,0)</f>
        <v>0</v>
      </c>
      <c r="L18" s="95">
        <f>IF(OR((L4=MAPPING!$A$3),(L4=MAPPING!$A$9),(L4=MAPPING!$A$11),(L4=MAPPING!$A$17),(L4=MAPPING!$A$20),(L4=MAPPING!$A$25),(L4=MAPPING!$A$27)),'RECAPITULATIF ARBITRAGE'!$B$18,0)</f>
        <v>0</v>
      </c>
      <c r="M18" s="95">
        <f>IF(OR((M4=MAPPING!$A$3),(M4=MAPPING!$A$9),(M4=MAPPING!$A$11),(M4=MAPPING!$A$17),(M4=MAPPING!$A$20),(M4=MAPPING!$A$25),(M4=MAPPING!$A$27)),'RECAPITULATIF ARBITRAGE'!$B$18,0)</f>
        <v>0</v>
      </c>
      <c r="N18" s="95">
        <f>IF(OR((N4=MAPPING!$A$3),(N4=MAPPING!$A$9),(N4=MAPPING!$A$11),(N4=MAPPING!$A$17),(N4=MAPPING!$A$20),(N4=MAPPING!$A$25),(N4=MAPPING!$A$27)),'RECAPITULATIF ARBITRAGE'!$B$18,0)</f>
        <v>0</v>
      </c>
      <c r="O18" s="95">
        <f>IF(OR((O4=MAPPING!$A$3),(O4=MAPPING!$A$9),(O4=MAPPING!$A$11),(O4=MAPPING!$A$17),(O4=MAPPING!$A$20),(O4=MAPPING!$A$25),(O4=MAPPING!$A$27)),'RECAPITULATIF ARBITRAGE'!$B$18,0)</f>
        <v>0</v>
      </c>
      <c r="P18" s="95">
        <f>IF(OR((P4=MAPPING!$A$3),(P4=MAPPING!$A$9),(P4=MAPPING!$A$11),(P4=MAPPING!$A$17),(P4=MAPPING!$A$20),(P4=MAPPING!$A$25),(P4=MAPPING!$A$27)),'RECAPITULATIF ARBITRAGE'!$B$18,0)</f>
        <v>0</v>
      </c>
      <c r="Q18" s="95">
        <f>IF(OR((Q4=MAPPING!$A$3),(Q4=MAPPING!$A$9),(Q4=MAPPING!$A$11),(Q4=MAPPING!$A$17),(Q4=MAPPING!$A$20),(Q4=MAPPING!$A$25),(Q4=MAPPING!$A$27)),'RECAPITULATIF ARBITRAGE'!$B$18,0)</f>
        <v>0</v>
      </c>
      <c r="R18" s="95">
        <f>IF(OR((R4=MAPPING!$A$3),(R4=MAPPING!$A$9),(R4=MAPPING!$A$11),(R4=MAPPING!$A$17),(R4=MAPPING!$A$20),(R4=MAPPING!$A$25),(R4=MAPPING!$A$27)),'RECAPITULATIF ARBITRAGE'!$B$18,0)</f>
        <v>0</v>
      </c>
      <c r="S18" s="95">
        <f>IF(OR((S4=MAPPING!$A$3),(S4=MAPPING!$A$9),(S4=MAPPING!$A$11),(S4=MAPPING!$A$17),(S4=MAPPING!$A$20),(S4=MAPPING!$A$25),(S4=MAPPING!$A$27)),'RECAPITULATIF ARBITRAGE'!$B$18,0)</f>
        <v>0</v>
      </c>
      <c r="T18" s="95">
        <f>IF(OR((T4=MAPPING!$A$3),(T4=MAPPING!$A$9),(T4=MAPPING!$A$11),(T4=MAPPING!$A$17),(T4=MAPPING!$A$20),(T4=MAPPING!$A$25),(T4=MAPPING!$A$27)),'RECAPITULATIF ARBITRAGE'!$B$18,0)</f>
        <v>0</v>
      </c>
      <c r="U18" s="95">
        <f>IF(OR((U4=MAPPING!$A$3),(U4=MAPPING!$A$9),(U4=MAPPING!$A$11),(U4=MAPPING!$A$17),(U4=MAPPING!$A$20),(U4=MAPPING!$A$25),(U4=MAPPING!$A$27)),'RECAPITULATIF ARBITRAGE'!$B$18,0)</f>
        <v>0</v>
      </c>
      <c r="V18" s="95">
        <f>IF(OR((V4=MAPPING!$A$3),(V4=MAPPING!$A$9),(V4=MAPPING!$A$11),(V4=MAPPING!$A$17),(V4=MAPPING!$A$20),(V4=MAPPING!$A$25),(V4=MAPPING!$A$27)),'RECAPITULATIF ARBITRAGE'!$B$18,0)</f>
        <v>0</v>
      </c>
      <c r="W18" s="95">
        <f>IF(OR((W4=MAPPING!$A$3),(W4=MAPPING!$A$9),(W4=MAPPING!$A$11),(W4=MAPPING!$A$17),(W4=MAPPING!$A$20),(W4=MAPPING!$A$25),(W4=MAPPING!$A$27)),'RECAPITULATIF ARBITRAGE'!$B$18,0)</f>
        <v>0</v>
      </c>
      <c r="X18" s="95">
        <f>IF(OR((X4=MAPPING!$A$3),(X4=MAPPING!$A$9),(X4=MAPPING!$A$11),(X4=MAPPING!$A$17),(X4=MAPPING!$A$20),(X4=MAPPING!$A$25),(X4=MAPPING!$A$27)),'RECAPITULATIF ARBITRAGE'!$B$18,0)</f>
        <v>0</v>
      </c>
      <c r="Y18" s="95">
        <f>IF(OR((Y4=MAPPING!$A$3),(Y4=MAPPING!$A$9),(Y4=MAPPING!$A$11),(Y4=MAPPING!$A$17),(Y4=MAPPING!$A$20),(Y4=MAPPING!$A$25),(Y4=MAPPING!$A$27)),'RECAPITULATIF ARBITRAGE'!$B$18,0)</f>
        <v>0</v>
      </c>
      <c r="Z18" s="95">
        <f>IF(OR((Z4=MAPPING!$A$3),(Z4=MAPPING!$A$9),(Z4=MAPPING!$A$11),(Z4=MAPPING!$A$17),(Z4=MAPPING!$A$20),(Z4=MAPPING!$A$25),(Z4=MAPPING!$A$27)),'RECAPITULATIF ARBITRAGE'!$B$18,0)</f>
        <v>0</v>
      </c>
      <c r="AA18" s="95">
        <f>IF(OR((AA4=MAPPING!$A$3),(AA4=MAPPING!$A$9),(AA4=MAPPING!$A$11),(AA4=MAPPING!$A$17),(AA4=MAPPING!$A$20),(AA4=MAPPING!$A$25),(AA4=MAPPING!$A$27)),'RECAPITULATIF ARBITRAGE'!$B$18,0)</f>
        <v>0</v>
      </c>
      <c r="AB18" s="95">
        <f>IF(OR((AB4=MAPPING!$A$3),(AB4=MAPPING!$A$9),(AB4=MAPPING!$A$11),(AB4=MAPPING!$A$17),(AB4=MAPPING!$A$20),(AB4=MAPPING!$A$25),(AB4=MAPPING!$A$27)),'RECAPITULATIF ARBITRAGE'!$B$18,0)</f>
        <v>0</v>
      </c>
      <c r="AC18" s="95">
        <f>IF(OR((AC4=MAPPING!$A$3),(AC4=MAPPING!$A$9),(AC4=MAPPING!$A$11),(AC4=MAPPING!$A$17),(AC4=MAPPING!$A$20),(AC4=MAPPING!$A$25),(AC4=MAPPING!$A$27)),'RECAPITULATIF ARBITRAGE'!$B$18,0)</f>
        <v>0</v>
      </c>
      <c r="AD18" s="95">
        <f>IF(OR((AD4=MAPPING!$A$3),(AD4=MAPPING!$A$9),(AD4=MAPPING!$A$11),(AD4=MAPPING!$A$17),(AD4=MAPPING!$A$20),(AD4=MAPPING!$A$25),(AD4=MAPPING!$A$27)),'RECAPITULATIF ARBITRAGE'!$B$18,0)</f>
        <v>0</v>
      </c>
      <c r="AE18" s="95">
        <f>IF(OR((AE4=MAPPING!$A$3),(AE4=MAPPING!$A$9),(AE4=MAPPING!$A$11),(AE4=MAPPING!$A$17),(AE4=MAPPING!$A$20),(AE4=MAPPING!$A$25),(AE4=MAPPING!$A$27)),'RECAPITULATIF ARBITRAGE'!$B$18,0)</f>
        <v>0</v>
      </c>
      <c r="AF18" s="95">
        <f>IF(OR((AF4=MAPPING!$A$3),(AF4=MAPPING!$A$9),(AF4=MAPPING!$A$11),(AF4=MAPPING!$A$17),(AF4=MAPPING!$A$20),(AF4=MAPPING!$A$25),(AF4=MAPPING!$A$27)),'RECAPITULATIF ARBITRAGE'!$B$18,0)</f>
        <v>0</v>
      </c>
      <c r="AG18" s="95">
        <f>IF(OR((AG4=MAPPING!$A$3),(AG4=MAPPING!$A$9),(AG4=MAPPING!$A$11),(AG4=MAPPING!$A$17),(AG4=MAPPING!$A$20),(AG4=MAPPING!$A$25),(AG4=MAPPING!$A$27)),'RECAPITULATIF ARBITRAGE'!$B$18,0)</f>
        <v>0</v>
      </c>
      <c r="AH18" s="95">
        <f>IF(OR((AH4=MAPPING!$A$3),(AH4=MAPPING!$A$9),(AH4=MAPPING!$A$11),(AH4=MAPPING!$A$17),(AH4=MAPPING!$A$20),(AH4=MAPPING!$A$25),(AH4=MAPPING!$A$27)),'RECAPITULATIF ARBITRAGE'!$B$18,0)</f>
        <v>0</v>
      </c>
      <c r="AI18" s="95">
        <f>IF(OR((AI4=MAPPING!$A$3),(AI4=MAPPING!$A$9),(AI4=MAPPING!$A$11),(AI4=MAPPING!$A$17),(AI4=MAPPING!$A$20),(AI4=MAPPING!$A$25),(AI4=MAPPING!$A$27)),'RECAPITULATIF ARBITRAGE'!$B$18,0)</f>
        <v>0</v>
      </c>
      <c r="AJ18" s="95">
        <f>IF(OR((AJ4=MAPPING!$A$3),(AJ4=MAPPING!$A$9),(AJ4=MAPPING!$A$11),(AJ4=MAPPING!$A$17),(AJ4=MAPPING!$A$20),(AJ4=MAPPING!$A$25),(AJ4=MAPPING!$A$27)),'RECAPITULATIF ARBITRAGE'!$B$18,0)</f>
        <v>0</v>
      </c>
      <c r="AK18" s="95">
        <f>IF(OR((AK4=MAPPING!$A$3),(AK4=MAPPING!$A$9),(AK4=MAPPING!$A$11),(AK4=MAPPING!$A$17),(AK4=MAPPING!$A$20),(AK4=MAPPING!$A$25),(AK4=MAPPING!$A$27)),'RECAPITULATIF ARBITRAGE'!$B$18,0)</f>
        <v>0</v>
      </c>
      <c r="AL18" s="95">
        <f>IF(OR((AL4=MAPPING!$A$3),(AL4=MAPPING!$A$9),(AL4=MAPPING!$A$11),(AL4=MAPPING!$A$17),(AL4=MAPPING!$A$20),(AL4=MAPPING!$A$25),(AL4=MAPPING!$A$27)),'RECAPITULATIF ARBITRAGE'!$B$18,0)</f>
        <v>0</v>
      </c>
      <c r="AM18" s="95">
        <f>IF(OR((AM4=MAPPING!$A$3),(AM4=MAPPING!$A$9),(AM4=MAPPING!$A$11),(AM4=MAPPING!$A$17),(AM4=MAPPING!$A$20),(AM4=MAPPING!$A$25),(AM4=MAPPING!$A$27)),'RECAPITULATIF ARBITRAGE'!$B$18,0)</f>
        <v>0</v>
      </c>
      <c r="AN18" s="95">
        <f>IF(OR((AN4=MAPPING!$A$3),(AN4=MAPPING!$A$9),(AN4=MAPPING!$A$11),(AN4=MAPPING!$A$17),(AN4=MAPPING!$A$20),(AN4=MAPPING!$A$25),(AN4=MAPPING!$A$27)),'RECAPITULATIF ARBITRAGE'!$B$18,0)</f>
        <v>0</v>
      </c>
      <c r="AO18" s="95">
        <f>IF(OR((AO4=MAPPING!$A$3),(AO4=MAPPING!$A$9),(AO4=MAPPING!$A$11),(AO4=MAPPING!$A$17),(AO4=MAPPING!$A$20),(AO4=MAPPING!$A$25),(AO4=MAPPING!$A$27)),'RECAPITULATIF ARBITRAGE'!$B$18,0)</f>
        <v>0</v>
      </c>
      <c r="AP18" s="95">
        <f>IF(OR((AP4=MAPPING!$A$3),(AP4=MAPPING!$A$9),(AP4=MAPPING!$A$11),(AP4=MAPPING!$A$17),(AP4=MAPPING!$A$20),(AP4=MAPPING!$A$25),(AP4=MAPPING!$A$27)),'RECAPITULATIF ARBITRAGE'!$B$18,0)</f>
        <v>0</v>
      </c>
      <c r="AQ18" s="95">
        <f>IF(OR((AQ4=MAPPING!$A$3),(AQ4=MAPPING!$A$9),(AQ4=MAPPING!$A$11),(AQ4=MAPPING!$A$17),(AQ4=MAPPING!$A$20),(AQ4=MAPPING!$A$25),(AQ4=MAPPING!$A$27)),'RECAPITULATIF ARBITRAGE'!$B$18,0)</f>
        <v>0</v>
      </c>
      <c r="AR18" s="95">
        <f>IF(OR((AR4=MAPPING!$A$3),(AR4=MAPPING!$A$9),(AR4=MAPPING!$A$11),(AR4=MAPPING!$A$17),(AR4=MAPPING!$A$20),(AR4=MAPPING!$A$25),(AR4=MAPPING!$A$27)),'RECAPITULATIF ARBITRAGE'!$B$18,0)</f>
        <v>0</v>
      </c>
      <c r="AS18" s="95">
        <f>IF(OR((AS4=MAPPING!$A$3),(AS4=MAPPING!$A$9),(AS4=MAPPING!$A$11),(AS4=MAPPING!$A$17),(AS4=MAPPING!$A$20),(AS4=MAPPING!$A$25),(AS4=MAPPING!$A$27)),'RECAPITULATIF ARBITRAGE'!$B$18,0)</f>
        <v>0</v>
      </c>
      <c r="AT18" s="95">
        <f>IF(OR((AT4=MAPPING!$A$3),(AT4=MAPPING!$A$9),(AT4=MAPPING!$A$11),(AT4=MAPPING!$A$17),(AT4=MAPPING!$A$20),(AT4=MAPPING!$A$25),(AT4=MAPPING!$A$27)),'RECAPITULATIF ARBITRAGE'!$B$18,0)</f>
        <v>0</v>
      </c>
      <c r="AU18" s="95">
        <f>IF(OR((AU4=MAPPING!$A$3),(AU4=MAPPING!$A$9),(AU4=MAPPING!$A$11),(AU4=MAPPING!$A$17),(AU4=MAPPING!$A$20),(AU4=MAPPING!$A$25),(AU4=MAPPING!$A$27)),'RECAPITULATIF ARBITRAGE'!$B$18,0)</f>
        <v>0</v>
      </c>
      <c r="AV18" s="95">
        <f>IF(OR((AV4=MAPPING!$A$3),(AV4=MAPPING!$A$9),(AV4=MAPPING!$A$11),(AV4=MAPPING!$A$17),(AV4=MAPPING!$A$20),(AV4=MAPPING!$A$25),(AV4=MAPPING!$A$27)),'RECAPITULATIF ARBITRAGE'!$B$18,0)</f>
        <v>0</v>
      </c>
    </row>
    <row r="19" spans="1:48" s="93" customFormat="1" ht="20.100000000000001" customHeight="1" x14ac:dyDescent="0.35">
      <c r="A19" s="93" t="s">
        <v>87</v>
      </c>
      <c r="B19" s="94">
        <f>SUMIF(MAPPING!A36:A40,'PANORAMA EVENEMENT'!B6,MAPPING!D36:D40)</f>
        <v>0</v>
      </c>
      <c r="C19" s="95">
        <f>IF(C4=MAPPING!$A$5,'RECAPITULATIF ARBITRAGE'!$B$19,0)</f>
        <v>0</v>
      </c>
      <c r="D19" s="95">
        <f>IF(D4=MAPPING!$A$5,'RECAPITULATIF ARBITRAGE'!$B$19,0)</f>
        <v>0</v>
      </c>
      <c r="E19" s="95">
        <f>IF(E4=MAPPING!$A$5,'RECAPITULATIF ARBITRAGE'!$B$19,0)</f>
        <v>0</v>
      </c>
      <c r="F19" s="95">
        <f>IF(F4=MAPPING!$A$5,'RECAPITULATIF ARBITRAGE'!$B$19,0)</f>
        <v>0</v>
      </c>
      <c r="G19" s="95">
        <f>IF(G4=MAPPING!$A$5,'RECAPITULATIF ARBITRAGE'!$B$19,0)</f>
        <v>0</v>
      </c>
      <c r="H19" s="95">
        <f>IF(H4=MAPPING!$A$5,'RECAPITULATIF ARBITRAGE'!$B$19,0)</f>
        <v>0</v>
      </c>
      <c r="I19" s="95">
        <f>IF(I4=MAPPING!$A$5,'RECAPITULATIF ARBITRAGE'!$B$19,0)</f>
        <v>0</v>
      </c>
      <c r="J19" s="95">
        <f>IF(J4=MAPPING!$A$5,'RECAPITULATIF ARBITRAGE'!$B$19,0)</f>
        <v>0</v>
      </c>
      <c r="K19" s="95">
        <f>IF(K4=MAPPING!$A$5,'RECAPITULATIF ARBITRAGE'!$B$19,0)</f>
        <v>0</v>
      </c>
      <c r="L19" s="95">
        <f>IF(L4=MAPPING!$A$5,'RECAPITULATIF ARBITRAGE'!$B$19,0)</f>
        <v>0</v>
      </c>
      <c r="M19" s="95">
        <f>IF(M4=MAPPING!$A$5,'RECAPITULATIF ARBITRAGE'!$B$19,0)</f>
        <v>0</v>
      </c>
      <c r="N19" s="95">
        <f>IF(N4=MAPPING!$A$5,'RECAPITULATIF ARBITRAGE'!$B$19,0)</f>
        <v>0</v>
      </c>
      <c r="O19" s="95">
        <f>IF(O4=MAPPING!$A$5,'RECAPITULATIF ARBITRAGE'!$B$19,0)</f>
        <v>0</v>
      </c>
      <c r="P19" s="95">
        <f>IF(P4=MAPPING!$A$5,'RECAPITULATIF ARBITRAGE'!$B$19,0)</f>
        <v>0</v>
      </c>
      <c r="Q19" s="95">
        <f>IF(Q4=MAPPING!$A$5,'RECAPITULATIF ARBITRAGE'!$B$19,0)</f>
        <v>0</v>
      </c>
      <c r="R19" s="95">
        <f>IF(R4=MAPPING!$A$5,'RECAPITULATIF ARBITRAGE'!$B$19,0)</f>
        <v>0</v>
      </c>
      <c r="S19" s="95">
        <f>IF(S4=MAPPING!$A$5,'RECAPITULATIF ARBITRAGE'!$B$19,0)</f>
        <v>0</v>
      </c>
      <c r="T19" s="95">
        <f>IF(T4=MAPPING!$A$5,'RECAPITULATIF ARBITRAGE'!$B$19,0)</f>
        <v>0</v>
      </c>
      <c r="U19" s="95">
        <f>IF(U4=MAPPING!$A$5,'RECAPITULATIF ARBITRAGE'!$B$19,0)</f>
        <v>0</v>
      </c>
      <c r="V19" s="95">
        <f>IF(V4=MAPPING!$A$5,'RECAPITULATIF ARBITRAGE'!$B$19,0)</f>
        <v>0</v>
      </c>
      <c r="W19" s="95">
        <f>IF(W4=MAPPING!$A$5,'RECAPITULATIF ARBITRAGE'!$B$19,0)</f>
        <v>0</v>
      </c>
      <c r="X19" s="95">
        <f>IF(X4=MAPPING!$A$5,'RECAPITULATIF ARBITRAGE'!$B$19,0)</f>
        <v>0</v>
      </c>
      <c r="Y19" s="95">
        <f>IF(Y4=MAPPING!$A$5,'RECAPITULATIF ARBITRAGE'!$B$19,0)</f>
        <v>0</v>
      </c>
      <c r="Z19" s="95">
        <f>IF(Z4=MAPPING!$A$5,'RECAPITULATIF ARBITRAGE'!$B$19,0)</f>
        <v>0</v>
      </c>
      <c r="AA19" s="95">
        <f>IF(AA4=MAPPING!$A$5,'RECAPITULATIF ARBITRAGE'!$B$19,0)</f>
        <v>0</v>
      </c>
      <c r="AB19" s="95">
        <f>IF(AB4=MAPPING!$A$5,'RECAPITULATIF ARBITRAGE'!$B$19,0)</f>
        <v>0</v>
      </c>
      <c r="AC19" s="95">
        <f>IF(AC4=MAPPING!$A$5,'RECAPITULATIF ARBITRAGE'!$B$19,0)</f>
        <v>0</v>
      </c>
      <c r="AD19" s="95">
        <f>IF(AD4=MAPPING!$A$5,'RECAPITULATIF ARBITRAGE'!$B$19,0)</f>
        <v>0</v>
      </c>
      <c r="AE19" s="95">
        <f>IF(AE4=MAPPING!$A$5,'RECAPITULATIF ARBITRAGE'!$B$19,0)</f>
        <v>0</v>
      </c>
      <c r="AF19" s="95">
        <f>IF(AF4=MAPPING!$A$5,'RECAPITULATIF ARBITRAGE'!$B$19,0)</f>
        <v>0</v>
      </c>
      <c r="AG19" s="95">
        <f>IF(AG4=MAPPING!$A$5,'RECAPITULATIF ARBITRAGE'!$B$19,0)</f>
        <v>0</v>
      </c>
      <c r="AH19" s="95">
        <f>IF(AH4=MAPPING!$A$5,'RECAPITULATIF ARBITRAGE'!$B$19,0)</f>
        <v>0</v>
      </c>
      <c r="AI19" s="95">
        <f>IF(AI4=MAPPING!$A$5,'RECAPITULATIF ARBITRAGE'!$B$19,0)</f>
        <v>0</v>
      </c>
      <c r="AJ19" s="95">
        <f>IF(AJ4=MAPPING!$A$5,'RECAPITULATIF ARBITRAGE'!$B$19,0)</f>
        <v>0</v>
      </c>
      <c r="AK19" s="95">
        <f>IF(AK4=MAPPING!$A$5,'RECAPITULATIF ARBITRAGE'!$B$19,0)</f>
        <v>0</v>
      </c>
      <c r="AL19" s="95">
        <f>IF(AL4=MAPPING!$A$5,'RECAPITULATIF ARBITRAGE'!$B$19,0)</f>
        <v>0</v>
      </c>
      <c r="AM19" s="95">
        <f>IF(AM4=MAPPING!$A$5,'RECAPITULATIF ARBITRAGE'!$B$19,0)</f>
        <v>0</v>
      </c>
      <c r="AN19" s="95">
        <f>IF(AN4=MAPPING!$A$5,'RECAPITULATIF ARBITRAGE'!$B$19,0)</f>
        <v>0</v>
      </c>
      <c r="AO19" s="95">
        <f>IF(AO4=MAPPING!$A$5,'RECAPITULATIF ARBITRAGE'!$B$19,0)</f>
        <v>0</v>
      </c>
      <c r="AP19" s="95">
        <f>IF(AP4=MAPPING!$A$5,'RECAPITULATIF ARBITRAGE'!$B$19,0)</f>
        <v>0</v>
      </c>
      <c r="AQ19" s="95">
        <f>IF(AQ4=MAPPING!$A$5,'RECAPITULATIF ARBITRAGE'!$B$19,0)</f>
        <v>0</v>
      </c>
      <c r="AR19" s="95">
        <f>IF(AR4=MAPPING!$A$5,'RECAPITULATIF ARBITRAGE'!$B$19,0)</f>
        <v>0</v>
      </c>
      <c r="AS19" s="95">
        <f>IF(AS4=MAPPING!$A$5,'RECAPITULATIF ARBITRAGE'!$B$19,0)</f>
        <v>0</v>
      </c>
      <c r="AT19" s="95">
        <f>IF(AT4=MAPPING!$A$5,'RECAPITULATIF ARBITRAGE'!$B$19,0)</f>
        <v>0</v>
      </c>
      <c r="AU19" s="95">
        <f>IF(AU4=MAPPING!$A$5,'RECAPITULATIF ARBITRAGE'!$B$19,0)</f>
        <v>0</v>
      </c>
      <c r="AV19" s="95">
        <f>IF(AV4=MAPPING!$A$5,'RECAPITULATIF ARBITRAGE'!$B$19,0)</f>
        <v>0</v>
      </c>
    </row>
    <row r="20" spans="1:48" s="96" customFormat="1" ht="72" customHeight="1" x14ac:dyDescent="0.2">
      <c r="A20" s="209" t="s">
        <v>88</v>
      </c>
      <c r="B20" s="209"/>
      <c r="C20" s="134">
        <f>C18+C17+C19</f>
        <v>0</v>
      </c>
      <c r="D20" s="135">
        <f t="shared" ref="D20:AN20" si="5">D18+D17+D19</f>
        <v>0</v>
      </c>
      <c r="E20" s="135">
        <f t="shared" si="5"/>
        <v>0</v>
      </c>
      <c r="F20" s="135">
        <f t="shared" si="5"/>
        <v>0</v>
      </c>
      <c r="G20" s="135">
        <f t="shared" si="5"/>
        <v>0</v>
      </c>
      <c r="H20" s="135">
        <f t="shared" si="5"/>
        <v>0</v>
      </c>
      <c r="I20" s="135">
        <f t="shared" si="5"/>
        <v>0</v>
      </c>
      <c r="J20" s="135">
        <f t="shared" si="5"/>
        <v>0</v>
      </c>
      <c r="K20" s="135">
        <f t="shared" si="5"/>
        <v>0</v>
      </c>
      <c r="L20" s="135">
        <f t="shared" si="5"/>
        <v>0</v>
      </c>
      <c r="M20" s="135">
        <f t="shared" si="5"/>
        <v>0</v>
      </c>
      <c r="N20" s="135">
        <f t="shared" si="5"/>
        <v>0</v>
      </c>
      <c r="O20" s="135">
        <f t="shared" si="5"/>
        <v>0</v>
      </c>
      <c r="P20" s="135">
        <f t="shared" si="5"/>
        <v>0</v>
      </c>
      <c r="Q20" s="135">
        <f t="shared" si="5"/>
        <v>0</v>
      </c>
      <c r="R20" s="135">
        <f t="shared" si="5"/>
        <v>0</v>
      </c>
      <c r="S20" s="135">
        <f t="shared" si="5"/>
        <v>0</v>
      </c>
      <c r="T20" s="135">
        <f t="shared" si="5"/>
        <v>0</v>
      </c>
      <c r="U20" s="135">
        <f t="shared" si="5"/>
        <v>0</v>
      </c>
      <c r="V20" s="135">
        <f t="shared" si="5"/>
        <v>0</v>
      </c>
      <c r="W20" s="135">
        <f t="shared" si="5"/>
        <v>0</v>
      </c>
      <c r="X20" s="135">
        <f t="shared" si="5"/>
        <v>0</v>
      </c>
      <c r="Y20" s="135">
        <f t="shared" si="5"/>
        <v>0</v>
      </c>
      <c r="Z20" s="135">
        <f t="shared" si="5"/>
        <v>0</v>
      </c>
      <c r="AA20" s="135">
        <f t="shared" si="5"/>
        <v>0</v>
      </c>
      <c r="AB20" s="135">
        <f t="shared" si="5"/>
        <v>0</v>
      </c>
      <c r="AC20" s="135">
        <f t="shared" si="5"/>
        <v>0</v>
      </c>
      <c r="AD20" s="135">
        <f t="shared" si="5"/>
        <v>0</v>
      </c>
      <c r="AE20" s="135">
        <f t="shared" si="5"/>
        <v>0</v>
      </c>
      <c r="AF20" s="135">
        <f t="shared" si="5"/>
        <v>0</v>
      </c>
      <c r="AG20" s="135">
        <f t="shared" si="5"/>
        <v>0</v>
      </c>
      <c r="AH20" s="135">
        <f t="shared" si="5"/>
        <v>0</v>
      </c>
      <c r="AI20" s="135">
        <f t="shared" si="5"/>
        <v>0</v>
      </c>
      <c r="AJ20" s="135">
        <f t="shared" si="5"/>
        <v>0</v>
      </c>
      <c r="AK20" s="135">
        <f t="shared" si="5"/>
        <v>0</v>
      </c>
      <c r="AL20" s="135">
        <f t="shared" si="5"/>
        <v>0</v>
      </c>
      <c r="AM20" s="135">
        <f t="shared" si="5"/>
        <v>0</v>
      </c>
      <c r="AN20" s="135">
        <f t="shared" si="5"/>
        <v>0</v>
      </c>
      <c r="AO20" s="135">
        <f t="shared" ref="AO20:AT20" si="6">AO18+AO17+AO19</f>
        <v>0</v>
      </c>
      <c r="AP20" s="135">
        <f t="shared" si="6"/>
        <v>0</v>
      </c>
      <c r="AQ20" s="135">
        <f t="shared" si="6"/>
        <v>0</v>
      </c>
      <c r="AR20" s="135">
        <f t="shared" si="6"/>
        <v>0</v>
      </c>
      <c r="AS20" s="135">
        <f t="shared" si="6"/>
        <v>0</v>
      </c>
      <c r="AT20" s="135">
        <f t="shared" si="6"/>
        <v>0</v>
      </c>
      <c r="AU20" s="135">
        <f>AU18+AU17+AU19</f>
        <v>0</v>
      </c>
      <c r="AV20" s="135">
        <f>AV18+AV17+AV19</f>
        <v>0</v>
      </c>
    </row>
    <row r="21" spans="1:48" customFormat="1" x14ac:dyDescent="0.2">
      <c r="A21" s="212" t="s">
        <v>94</v>
      </c>
      <c r="B21" s="213"/>
      <c r="C21" s="109" t="s">
        <v>95</v>
      </c>
      <c r="D21" s="109" t="s">
        <v>95</v>
      </c>
      <c r="E21" s="109" t="s">
        <v>95</v>
      </c>
      <c r="F21" s="109" t="s">
        <v>95</v>
      </c>
      <c r="G21" s="109" t="s">
        <v>95</v>
      </c>
      <c r="H21" s="109" t="s">
        <v>95</v>
      </c>
      <c r="I21" s="109" t="s">
        <v>95</v>
      </c>
      <c r="J21" s="109" t="s">
        <v>95</v>
      </c>
      <c r="K21" s="109" t="s">
        <v>95</v>
      </c>
      <c r="L21" s="109" t="s">
        <v>95</v>
      </c>
      <c r="M21" s="109" t="s">
        <v>95</v>
      </c>
      <c r="N21" s="109" t="s">
        <v>95</v>
      </c>
      <c r="O21" s="109" t="s">
        <v>95</v>
      </c>
      <c r="P21" s="109" t="s">
        <v>95</v>
      </c>
      <c r="Q21" s="109" t="s">
        <v>95</v>
      </c>
      <c r="R21" s="109" t="s">
        <v>95</v>
      </c>
      <c r="S21" s="109" t="s">
        <v>95</v>
      </c>
      <c r="T21" s="109" t="s">
        <v>95</v>
      </c>
      <c r="U21" s="109" t="s">
        <v>95</v>
      </c>
      <c r="V21" s="109" t="s">
        <v>95</v>
      </c>
      <c r="W21" s="109" t="s">
        <v>95</v>
      </c>
      <c r="X21" s="109" t="s">
        <v>95</v>
      </c>
      <c r="Y21" s="109" t="s">
        <v>95</v>
      </c>
      <c r="Z21" s="109" t="s">
        <v>95</v>
      </c>
      <c r="AA21" s="109" t="s">
        <v>95</v>
      </c>
      <c r="AB21" s="109" t="s">
        <v>95</v>
      </c>
      <c r="AC21" s="109" t="s">
        <v>95</v>
      </c>
      <c r="AD21" s="109" t="s">
        <v>95</v>
      </c>
      <c r="AE21" s="109" t="s">
        <v>95</v>
      </c>
      <c r="AF21" s="109" t="s">
        <v>95</v>
      </c>
      <c r="AG21" s="109" t="s">
        <v>95</v>
      </c>
      <c r="AH21" s="109" t="s">
        <v>95</v>
      </c>
      <c r="AI21" s="109" t="s">
        <v>95</v>
      </c>
      <c r="AJ21" s="109" t="s">
        <v>95</v>
      </c>
      <c r="AK21" s="109" t="s">
        <v>95</v>
      </c>
      <c r="AL21" s="109" t="s">
        <v>95</v>
      </c>
      <c r="AM21" s="109" t="s">
        <v>95</v>
      </c>
      <c r="AN21" s="109" t="s">
        <v>95</v>
      </c>
      <c r="AO21" s="109" t="s">
        <v>95</v>
      </c>
      <c r="AP21" s="109" t="s">
        <v>95</v>
      </c>
      <c r="AQ21" s="109" t="s">
        <v>95</v>
      </c>
      <c r="AR21" s="109" t="s">
        <v>95</v>
      </c>
      <c r="AS21" s="109" t="s">
        <v>95</v>
      </c>
      <c r="AT21" s="109" t="s">
        <v>95</v>
      </c>
      <c r="AU21" s="109" t="s">
        <v>95</v>
      </c>
      <c r="AV21" s="109" t="s">
        <v>95</v>
      </c>
    </row>
    <row r="22" spans="1:48" s="106" customFormat="1" ht="7.5" thickBot="1" x14ac:dyDescent="0.2">
      <c r="A22" s="107"/>
      <c r="B22" s="107"/>
    </row>
    <row r="23" spans="1:48" s="87" customFormat="1" ht="24.95" customHeight="1" thickBot="1" x14ac:dyDescent="0.25">
      <c r="A23" s="218" t="s">
        <v>89</v>
      </c>
      <c r="B23" s="219"/>
      <c r="C23" s="219"/>
      <c r="D23" s="220"/>
      <c r="E23" s="221">
        <f>SUMIF(C21:AV21,"OUI",C20:AV20)+SUMIF(C21:AV21,"YES",C20:AV20)</f>
        <v>0</v>
      </c>
      <c r="F23" s="222"/>
      <c r="G23" s="223"/>
      <c r="H23" s="97"/>
      <c r="I23" s="97"/>
      <c r="J23" s="97"/>
      <c r="K23" s="97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</row>
    <row r="24" spans="1:48" s="87" customFormat="1" ht="21" customHeight="1" thickBot="1" x14ac:dyDescent="0.25">
      <c r="A24" s="224" t="s">
        <v>93</v>
      </c>
      <c r="B24" s="225"/>
      <c r="C24" s="225"/>
      <c r="D24" s="226"/>
      <c r="E24" s="214">
        <f>SUMIFS(C20:AV20,C21:AV21,"&lt;&gt;OUI",C21:AV21,"&lt;&gt;YES")</f>
        <v>0</v>
      </c>
      <c r="F24" s="215"/>
      <c r="G24" s="216"/>
      <c r="H24" s="97"/>
      <c r="I24" s="97"/>
      <c r="J24" s="97"/>
      <c r="K24" s="97"/>
      <c r="L24" s="9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</row>
    <row r="25" spans="1:48" ht="21" customHeight="1" thickBot="1" x14ac:dyDescent="0.35">
      <c r="A25" s="224" t="s">
        <v>97</v>
      </c>
      <c r="B25" s="225"/>
      <c r="C25" s="225"/>
      <c r="D25" s="226"/>
      <c r="E25" s="214">
        <f>SUM(E23:G24)</f>
        <v>0</v>
      </c>
      <c r="F25" s="215"/>
      <c r="G25" s="216"/>
      <c r="S25" s="217" t="s">
        <v>90</v>
      </c>
      <c r="T25" s="217"/>
      <c r="U25" s="217"/>
      <c r="V25" s="217"/>
      <c r="W25" s="217"/>
      <c r="X25" s="217"/>
      <c r="Y25" s="217"/>
    </row>
    <row r="26" spans="1:48" ht="69" customHeight="1" x14ac:dyDescent="0.3">
      <c r="A26" s="99" t="s">
        <v>91</v>
      </c>
      <c r="C26" s="195">
        <f>'PANORAMA EVENEMENT'!B9</f>
        <v>0</v>
      </c>
      <c r="D26" s="195"/>
      <c r="E26" s="195"/>
      <c r="F26" s="195"/>
      <c r="G26" s="195"/>
      <c r="H26" s="195"/>
      <c r="I26" s="195"/>
      <c r="J26" s="195"/>
      <c r="K26" s="195"/>
      <c r="L26" s="196" t="s">
        <v>92</v>
      </c>
      <c r="M26" s="196"/>
      <c r="N26" s="196"/>
      <c r="O26" s="196"/>
      <c r="P26" s="196"/>
      <c r="Q26" s="196"/>
      <c r="R26" s="196"/>
      <c r="S26" s="192"/>
      <c r="T26" s="193"/>
      <c r="U26" s="193"/>
      <c r="V26" s="193"/>
      <c r="W26" s="193"/>
      <c r="X26" s="193"/>
      <c r="Y26" s="194"/>
    </row>
    <row r="27" spans="1:48" ht="69" customHeight="1" x14ac:dyDescent="0.3">
      <c r="C27" s="195">
        <f>'PANORAMA EVENEMENT'!B10</f>
        <v>0</v>
      </c>
      <c r="D27" s="195"/>
      <c r="E27" s="195"/>
      <c r="F27" s="195"/>
      <c r="G27" s="195"/>
      <c r="H27" s="195"/>
      <c r="I27" s="195"/>
      <c r="J27" s="195"/>
      <c r="K27" s="195"/>
      <c r="L27" s="196" t="str">
        <f t="shared" ref="L27:L32" si="7">IF(C27&lt;&gt;0,"JUGE ARBITRE / ARBITRE / PRESIDENT DU JURY","")</f>
        <v/>
      </c>
      <c r="M27" s="196"/>
      <c r="N27" s="196"/>
      <c r="O27" s="196"/>
      <c r="P27" s="196"/>
      <c r="Q27" s="196"/>
      <c r="R27" s="196"/>
      <c r="S27" s="192"/>
      <c r="T27" s="193"/>
      <c r="U27" s="193"/>
      <c r="V27" s="193"/>
      <c r="W27" s="193"/>
      <c r="X27" s="193"/>
      <c r="Y27" s="194"/>
    </row>
    <row r="28" spans="1:48" ht="69" customHeight="1" x14ac:dyDescent="0.3">
      <c r="C28" s="195">
        <f>'PANORAMA EVENEMENT'!B11</f>
        <v>0</v>
      </c>
      <c r="D28" s="195"/>
      <c r="E28" s="195"/>
      <c r="F28" s="195"/>
      <c r="G28" s="195"/>
      <c r="H28" s="195"/>
      <c r="I28" s="195"/>
      <c r="J28" s="195"/>
      <c r="K28" s="195"/>
      <c r="L28" s="196" t="str">
        <f t="shared" si="7"/>
        <v/>
      </c>
      <c r="M28" s="196"/>
      <c r="N28" s="196"/>
      <c r="O28" s="196"/>
      <c r="P28" s="196"/>
      <c r="Q28" s="196"/>
      <c r="R28" s="196"/>
      <c r="S28" s="192"/>
      <c r="T28" s="193"/>
      <c r="U28" s="193"/>
      <c r="V28" s="193"/>
      <c r="W28" s="193"/>
      <c r="X28" s="193"/>
      <c r="Y28" s="194"/>
    </row>
    <row r="29" spans="1:48" ht="69" customHeight="1" x14ac:dyDescent="0.3">
      <c r="C29" s="195">
        <f>'PANORAMA EVENEMENT'!B12</f>
        <v>0</v>
      </c>
      <c r="D29" s="195"/>
      <c r="E29" s="195"/>
      <c r="F29" s="195"/>
      <c r="G29" s="195"/>
      <c r="H29" s="195"/>
      <c r="I29" s="195"/>
      <c r="J29" s="195"/>
      <c r="K29" s="195"/>
      <c r="L29" s="196" t="str">
        <f t="shared" si="7"/>
        <v/>
      </c>
      <c r="M29" s="196"/>
      <c r="N29" s="196"/>
      <c r="O29" s="196"/>
      <c r="P29" s="196"/>
      <c r="Q29" s="196"/>
      <c r="R29" s="196"/>
      <c r="S29" s="192"/>
      <c r="T29" s="193"/>
      <c r="U29" s="193"/>
      <c r="V29" s="193"/>
      <c r="W29" s="193"/>
      <c r="X29" s="193"/>
      <c r="Y29" s="194"/>
    </row>
    <row r="30" spans="1:48" ht="69" customHeight="1" x14ac:dyDescent="0.3">
      <c r="C30" s="195">
        <f>'PANORAMA EVENEMENT'!B13</f>
        <v>0</v>
      </c>
      <c r="D30" s="195"/>
      <c r="E30" s="195"/>
      <c r="F30" s="195"/>
      <c r="G30" s="195"/>
      <c r="H30" s="195"/>
      <c r="I30" s="195"/>
      <c r="J30" s="195"/>
      <c r="K30" s="195"/>
      <c r="L30" s="196" t="str">
        <f t="shared" si="7"/>
        <v/>
      </c>
      <c r="M30" s="196"/>
      <c r="N30" s="196"/>
      <c r="O30" s="196"/>
      <c r="P30" s="196"/>
      <c r="Q30" s="196"/>
      <c r="R30" s="196"/>
      <c r="S30" s="192"/>
      <c r="T30" s="193"/>
      <c r="U30" s="193"/>
      <c r="V30" s="193"/>
      <c r="W30" s="193"/>
      <c r="X30" s="193"/>
      <c r="Y30" s="194"/>
    </row>
    <row r="31" spans="1:48" ht="69" customHeight="1" x14ac:dyDescent="0.3">
      <c r="C31" s="195">
        <f>'PANORAMA EVENEMENT'!B14</f>
        <v>0</v>
      </c>
      <c r="D31" s="195"/>
      <c r="E31" s="195"/>
      <c r="F31" s="195"/>
      <c r="G31" s="195"/>
      <c r="H31" s="195"/>
      <c r="I31" s="195"/>
      <c r="J31" s="195"/>
      <c r="K31" s="195"/>
      <c r="L31" s="196" t="str">
        <f t="shared" si="7"/>
        <v/>
      </c>
      <c r="M31" s="196"/>
      <c r="N31" s="196"/>
      <c r="O31" s="196"/>
      <c r="P31" s="196"/>
      <c r="Q31" s="196"/>
      <c r="R31" s="196"/>
      <c r="S31" s="192"/>
      <c r="T31" s="193"/>
      <c r="U31" s="193"/>
      <c r="V31" s="193"/>
      <c r="W31" s="193"/>
      <c r="X31" s="193"/>
      <c r="Y31" s="194"/>
    </row>
    <row r="32" spans="1:48" ht="69" customHeight="1" x14ac:dyDescent="0.3">
      <c r="C32" s="195">
        <f>'PANORAMA EVENEMENT'!B15</f>
        <v>0</v>
      </c>
      <c r="D32" s="195"/>
      <c r="E32" s="195"/>
      <c r="F32" s="195"/>
      <c r="G32" s="195"/>
      <c r="H32" s="195"/>
      <c r="I32" s="195"/>
      <c r="J32" s="195"/>
      <c r="K32" s="195"/>
      <c r="L32" s="196" t="str">
        <f t="shared" si="7"/>
        <v/>
      </c>
      <c r="M32" s="196"/>
      <c r="N32" s="196"/>
      <c r="O32" s="196"/>
      <c r="P32" s="196"/>
      <c r="Q32" s="196"/>
      <c r="R32" s="196"/>
      <c r="S32" s="192"/>
      <c r="T32" s="193"/>
      <c r="U32" s="193"/>
      <c r="V32" s="193"/>
      <c r="W32" s="193"/>
      <c r="X32" s="193"/>
      <c r="Y32" s="194"/>
    </row>
    <row r="33" spans="3:25" ht="69" customHeight="1" x14ac:dyDescent="0.3">
      <c r="C33" s="195">
        <f>'PANORAMA EVENEMENT'!B16</f>
        <v>0</v>
      </c>
      <c r="D33" s="195"/>
      <c r="E33" s="195"/>
      <c r="F33" s="195"/>
      <c r="G33" s="195"/>
      <c r="H33" s="195"/>
      <c r="I33" s="195"/>
      <c r="J33" s="195"/>
      <c r="K33" s="195"/>
      <c r="L33" s="196" t="str">
        <f t="shared" ref="L33" si="8">IF(C33&lt;&gt;0,"JUGE ARBITRE / ARBITRE / PRESIDENT DU JURY","")</f>
        <v/>
      </c>
      <c r="M33" s="196"/>
      <c r="N33" s="196"/>
      <c r="O33" s="196"/>
      <c r="P33" s="196"/>
      <c r="Q33" s="196"/>
      <c r="R33" s="196"/>
      <c r="S33" s="192"/>
      <c r="T33" s="193"/>
      <c r="U33" s="193"/>
      <c r="V33" s="193"/>
      <c r="W33" s="193"/>
      <c r="X33" s="193"/>
      <c r="Y33" s="194"/>
    </row>
    <row r="34" spans="3:25" x14ac:dyDescent="0.3">
      <c r="E34" s="100"/>
      <c r="F34" s="101"/>
    </row>
    <row r="35" spans="3:25" x14ac:dyDescent="0.3">
      <c r="G35" s="100"/>
    </row>
    <row r="36" spans="3:25" x14ac:dyDescent="0.3">
      <c r="D36" s="102"/>
      <c r="G36" s="100"/>
    </row>
    <row r="37" spans="3:25" x14ac:dyDescent="0.3">
      <c r="D37" s="102"/>
      <c r="F37" s="103"/>
    </row>
    <row r="38" spans="3:25" ht="15.75" x14ac:dyDescent="0.3">
      <c r="D38" s="104"/>
      <c r="F38" s="105"/>
    </row>
  </sheetData>
  <sheetProtection algorithmName="SHA-512" hashValue="9NFwYhSdZOgMLA8vvAh2IVqQPO9x1IWDdHIri9itKdN8Twd2xZYbjANdFJwKn+eckkWi6ONUNjJcAO4gFPunhg==" saltValue="N1EEjGa8QNRwhBLkzrcYeA==" spinCount="100000" sheet="1" selectLockedCells="1" pivotTables="0"/>
  <dataConsolidate>
    <dataRefs count="2">
      <dataRef name="NON"/>
      <dataRef name="OUI"/>
    </dataRefs>
  </dataConsolidate>
  <mergeCells count="47">
    <mergeCell ref="S25:Y25"/>
    <mergeCell ref="C26:K26"/>
    <mergeCell ref="L26:R26"/>
    <mergeCell ref="S26:Y26"/>
    <mergeCell ref="A23:D23"/>
    <mergeCell ref="E23:G23"/>
    <mergeCell ref="A24:D24"/>
    <mergeCell ref="E24:G24"/>
    <mergeCell ref="A25:D25"/>
    <mergeCell ref="C30:K30"/>
    <mergeCell ref="C28:K28"/>
    <mergeCell ref="C29:K29"/>
    <mergeCell ref="L29:R29"/>
    <mergeCell ref="L30:R30"/>
    <mergeCell ref="A20:B20"/>
    <mergeCell ref="A15:AN15"/>
    <mergeCell ref="A16:AN16"/>
    <mergeCell ref="C32:K32"/>
    <mergeCell ref="L32:R32"/>
    <mergeCell ref="A21:B21"/>
    <mergeCell ref="S30:Y30"/>
    <mergeCell ref="C27:K27"/>
    <mergeCell ref="L27:R27"/>
    <mergeCell ref="S27:Y27"/>
    <mergeCell ref="L28:R28"/>
    <mergeCell ref="S28:Y28"/>
    <mergeCell ref="S29:Y29"/>
    <mergeCell ref="C31:K31"/>
    <mergeCell ref="L31:R31"/>
    <mergeCell ref="E25:G25"/>
    <mergeCell ref="A14:AN14"/>
    <mergeCell ref="C1:AM1"/>
    <mergeCell ref="C2:AM2"/>
    <mergeCell ref="A7:B7"/>
    <mergeCell ref="A4:B4"/>
    <mergeCell ref="A6:B6"/>
    <mergeCell ref="A8:B8"/>
    <mergeCell ref="A9:B9"/>
    <mergeCell ref="A10:B10"/>
    <mergeCell ref="A11:B11"/>
    <mergeCell ref="A12:B12"/>
    <mergeCell ref="A13:B13"/>
    <mergeCell ref="S31:Y31"/>
    <mergeCell ref="S32:Y32"/>
    <mergeCell ref="C33:K33"/>
    <mergeCell ref="L33:R33"/>
    <mergeCell ref="S33:Y33"/>
  </mergeCells>
  <printOptions horizontalCentered="1" verticalCentered="1"/>
  <pageMargins left="0.19685039370078741" right="0.19685039370078741" top="0.51181102362204722" bottom="0.47244094488188981" header="0.27559055118110237" footer="0.27559055118110237"/>
  <pageSetup paperSize="9" scale="40" orientation="landscape" r:id="rId1"/>
  <headerFooter>
    <oddHeader>&amp;L&amp;K000000&amp;G&amp;C&amp;"Arial,Gras"&amp;16&amp;K0070C0PANORAMA DES JURYS&amp;R&amp;K000000Version 14 - 29/11/2022
imprimé le &amp;D à &amp;T</oddHeader>
    <oddFooter>&amp;R&amp;8&amp;K0070C0Commission Fédérale des Officiels d'Arbitrage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MAPPING!$A$47:$A$48</xm:f>
          </x14:formula1>
          <xm:sqref>C21:AV21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F9E55"/>
    <pageSetUpPr fitToPage="1"/>
  </sheetPr>
  <dimension ref="A1:AA28"/>
  <sheetViews>
    <sheetView tabSelected="1" workbookViewId="0">
      <selection activeCell="B9" sqref="B9:F16"/>
    </sheetView>
  </sheetViews>
  <sheetFormatPr baseColWidth="10" defaultColWidth="11.28515625" defaultRowHeight="16.5" x14ac:dyDescent="0.3"/>
  <cols>
    <col min="1" max="1" width="30.140625" style="13" bestFit="1" customWidth="1"/>
    <col min="2" max="2" width="36.7109375" style="13" customWidth="1"/>
    <col min="3" max="3" width="7.7109375" style="13" customWidth="1"/>
    <col min="4" max="4" width="28.85546875" style="13" customWidth="1"/>
    <col min="5" max="5" width="26.7109375" style="13" customWidth="1"/>
    <col min="6" max="6" width="2" style="13" customWidth="1"/>
    <col min="7" max="7" width="42.140625" style="13" customWidth="1"/>
    <col min="8" max="13" width="7.28515625" style="13" bestFit="1" customWidth="1"/>
    <col min="14" max="14" width="10.7109375" style="13" bestFit="1" customWidth="1"/>
    <col min="15" max="21" width="4.42578125" style="13" customWidth="1"/>
    <col min="22" max="26" width="11.28515625" style="13"/>
    <col min="27" max="27" width="20.85546875" style="14" hidden="1" customWidth="1"/>
    <col min="28" max="16384" width="11.28515625" style="13"/>
  </cols>
  <sheetData>
    <row r="1" spans="1:27" x14ac:dyDescent="0.3">
      <c r="A1" s="11"/>
      <c r="B1" s="11"/>
      <c r="C1" s="11"/>
      <c r="D1" s="11"/>
      <c r="E1" s="11"/>
      <c r="F1" s="11"/>
    </row>
    <row r="2" spans="1:27" ht="20.100000000000001" customHeight="1" x14ac:dyDescent="0.3">
      <c r="A2" s="15" t="s">
        <v>45</v>
      </c>
      <c r="B2" s="167"/>
      <c r="C2" s="167"/>
      <c r="D2" s="167"/>
      <c r="E2" s="167"/>
      <c r="F2" s="167"/>
    </row>
    <row r="3" spans="1:27" ht="9.9499999999999993" customHeight="1" x14ac:dyDescent="0.3">
      <c r="A3" s="15"/>
      <c r="B3" s="11"/>
      <c r="C3" s="11"/>
      <c r="D3" s="11"/>
      <c r="E3" s="11"/>
      <c r="F3" s="11"/>
    </row>
    <row r="4" spans="1:27" ht="18" x14ac:dyDescent="0.35">
      <c r="A4" s="15" t="s">
        <v>46</v>
      </c>
      <c r="B4" s="168"/>
      <c r="C4" s="168"/>
      <c r="D4" s="168"/>
      <c r="E4" s="168"/>
      <c r="F4" s="168"/>
    </row>
    <row r="5" spans="1:27" ht="9.9499999999999993" customHeight="1" thickBot="1" x14ac:dyDescent="0.35">
      <c r="A5" s="15"/>
      <c r="B5" s="11"/>
      <c r="D5" s="11"/>
      <c r="E5" s="11"/>
      <c r="F5" s="11"/>
      <c r="G5" s="16"/>
      <c r="H5" s="16"/>
      <c r="I5" s="16"/>
      <c r="J5" s="16"/>
      <c r="K5" s="16"/>
      <c r="L5" s="16"/>
      <c r="M5" s="16"/>
      <c r="N5" s="16"/>
    </row>
    <row r="6" spans="1:27" ht="30" customHeight="1" thickBot="1" x14ac:dyDescent="0.35">
      <c r="A6" s="17" t="s">
        <v>47</v>
      </c>
      <c r="B6" s="138"/>
      <c r="D6" s="17" t="s">
        <v>48</v>
      </c>
      <c r="E6" s="169">
        <f>SUMIF(listeniveau,'PANORAMA EVENEMENT'!B6,MAPPING!B36:B41)</f>
        <v>0</v>
      </c>
      <c r="F6" s="170"/>
      <c r="I6" s="18"/>
      <c r="J6" s="18"/>
      <c r="K6" s="18"/>
      <c r="M6" s="18"/>
      <c r="N6" s="18"/>
      <c r="AA6" s="19" t="str">
        <f>MAPPING!A35</f>
        <v>Type Evennement</v>
      </c>
    </row>
    <row r="7" spans="1:27" ht="9.9499999999999993" customHeight="1" x14ac:dyDescent="0.3">
      <c r="B7" s="18"/>
      <c r="C7" s="18"/>
      <c r="E7" s="20"/>
      <c r="F7" s="18"/>
      <c r="G7" s="18"/>
      <c r="H7" s="18"/>
      <c r="I7" s="18"/>
      <c r="J7" s="18"/>
      <c r="K7" s="18"/>
      <c r="L7" s="18"/>
      <c r="M7" s="18"/>
      <c r="N7" s="18"/>
      <c r="AA7" s="21" t="str">
        <f>MAPPING!A36</f>
        <v>Tests / Médailles</v>
      </c>
    </row>
    <row r="8" spans="1:27" x14ac:dyDescent="0.3">
      <c r="B8" s="171" t="s">
        <v>49</v>
      </c>
      <c r="C8" s="171"/>
      <c r="D8" s="171"/>
      <c r="E8" s="171"/>
      <c r="F8" s="171"/>
      <c r="G8" s="18"/>
      <c r="H8" s="18"/>
      <c r="I8" s="18"/>
      <c r="J8" s="18"/>
      <c r="K8" s="18"/>
      <c r="L8" s="18"/>
      <c r="M8" s="18"/>
      <c r="N8" s="18"/>
      <c r="AA8" s="21" t="str">
        <f>MAPPING!A37</f>
        <v>Régional</v>
      </c>
    </row>
    <row r="9" spans="1:27" x14ac:dyDescent="0.3">
      <c r="A9" s="13">
        <v>1</v>
      </c>
      <c r="B9" s="166"/>
      <c r="C9" s="166"/>
      <c r="D9" s="166"/>
      <c r="E9" s="166"/>
      <c r="F9" s="166"/>
      <c r="G9" s="18"/>
      <c r="H9" s="18"/>
      <c r="I9" s="18"/>
      <c r="J9" s="18"/>
      <c r="K9" s="18"/>
      <c r="L9" s="18"/>
      <c r="M9" s="18"/>
      <c r="N9" s="18"/>
      <c r="AA9" s="21" t="str">
        <f>MAPPING!A38</f>
        <v>National</v>
      </c>
    </row>
    <row r="10" spans="1:27" x14ac:dyDescent="0.3">
      <c r="A10" s="13">
        <v>2</v>
      </c>
      <c r="B10" s="166"/>
      <c r="C10" s="166"/>
      <c r="D10" s="166"/>
      <c r="E10" s="166"/>
      <c r="F10" s="166"/>
      <c r="G10" s="18"/>
      <c r="H10" s="18"/>
      <c r="I10" s="18"/>
      <c r="J10" s="18"/>
      <c r="K10" s="18"/>
      <c r="L10" s="18"/>
      <c r="M10" s="18"/>
      <c r="N10" s="18"/>
      <c r="AA10" s="21" t="str">
        <f>MAPPING!A39</f>
        <v>Championnat de France</v>
      </c>
    </row>
    <row r="11" spans="1:27" x14ac:dyDescent="0.3">
      <c r="A11" s="13">
        <v>3</v>
      </c>
      <c r="B11" s="166"/>
      <c r="C11" s="166"/>
      <c r="D11" s="166"/>
      <c r="E11" s="166"/>
      <c r="F11" s="166"/>
      <c r="G11" s="18"/>
      <c r="H11" s="18"/>
      <c r="I11" s="18"/>
      <c r="J11" s="18"/>
      <c r="K11" s="18"/>
      <c r="L11" s="18"/>
      <c r="M11" s="18"/>
      <c r="N11" s="18"/>
      <c r="AA11" s="21" t="str">
        <f>MAPPING!A40</f>
        <v>Masters / Elites</v>
      </c>
    </row>
    <row r="12" spans="1:27" x14ac:dyDescent="0.3">
      <c r="A12" s="13">
        <v>4</v>
      </c>
      <c r="B12" s="166"/>
      <c r="C12" s="166"/>
      <c r="D12" s="166"/>
      <c r="E12" s="166"/>
      <c r="F12" s="166"/>
      <c r="G12" s="18"/>
      <c r="H12" s="18"/>
      <c r="I12" s="18"/>
      <c r="J12" s="18"/>
      <c r="K12" s="18"/>
      <c r="L12" s="18"/>
      <c r="M12" s="18"/>
      <c r="N12" s="18"/>
      <c r="AA12" s="21" t="str">
        <f>MAPPING!A41</f>
        <v>Monitoring</v>
      </c>
    </row>
    <row r="13" spans="1:27" x14ac:dyDescent="0.3">
      <c r="A13" s="13">
        <v>5</v>
      </c>
      <c r="B13" s="166"/>
      <c r="C13" s="166"/>
      <c r="D13" s="166"/>
      <c r="E13" s="166"/>
      <c r="F13" s="166"/>
      <c r="G13" s="18"/>
      <c r="H13" s="18"/>
      <c r="I13" s="18"/>
      <c r="J13" s="18"/>
      <c r="K13" s="18"/>
      <c r="L13" s="18"/>
      <c r="M13" s="18"/>
      <c r="N13" s="18"/>
    </row>
    <row r="14" spans="1:27" x14ac:dyDescent="0.3">
      <c r="A14" s="13">
        <v>6</v>
      </c>
      <c r="B14" s="166"/>
      <c r="C14" s="166"/>
      <c r="D14" s="166"/>
      <c r="E14" s="166"/>
      <c r="F14" s="166"/>
      <c r="G14" s="18"/>
      <c r="H14" s="18"/>
      <c r="I14" s="18"/>
      <c r="J14" s="18"/>
      <c r="K14" s="18"/>
      <c r="L14" s="18"/>
      <c r="M14" s="18"/>
      <c r="N14" s="18"/>
    </row>
    <row r="15" spans="1:27" x14ac:dyDescent="0.3">
      <c r="A15" s="13">
        <v>7</v>
      </c>
      <c r="B15" s="166"/>
      <c r="C15" s="166"/>
      <c r="D15" s="166"/>
      <c r="E15" s="166"/>
      <c r="F15" s="166"/>
      <c r="G15" s="18"/>
      <c r="H15" s="18"/>
      <c r="I15" s="18"/>
      <c r="J15" s="18"/>
      <c r="K15" s="18"/>
      <c r="L15" s="18"/>
      <c r="M15" s="18"/>
      <c r="N15" s="18"/>
    </row>
    <row r="16" spans="1:27" x14ac:dyDescent="0.3">
      <c r="A16" s="13">
        <v>8</v>
      </c>
      <c r="B16" s="166"/>
      <c r="C16" s="166"/>
      <c r="D16" s="166"/>
      <c r="E16" s="166"/>
      <c r="F16" s="166"/>
      <c r="G16" s="18"/>
      <c r="H16" s="18"/>
      <c r="I16" s="18"/>
      <c r="J16" s="18"/>
      <c r="K16" s="18"/>
      <c r="L16" s="18"/>
      <c r="M16" s="18"/>
      <c r="N16" s="18"/>
    </row>
    <row r="17" spans="1:14" ht="9.9499999999999993" customHeight="1" x14ac:dyDescent="0.3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3">
      <c r="A18" s="22" t="s">
        <v>50</v>
      </c>
      <c r="B18" s="18"/>
      <c r="C18" s="18"/>
      <c r="D18" s="111" t="s">
        <v>99</v>
      </c>
      <c r="E18" s="165" t="s">
        <v>136</v>
      </c>
      <c r="F18" s="165"/>
      <c r="G18" s="18"/>
      <c r="H18" s="18"/>
      <c r="I18" s="18"/>
      <c r="J18" s="18"/>
      <c r="K18" s="18"/>
      <c r="L18" s="18"/>
      <c r="M18" s="18"/>
      <c r="N18" s="18"/>
    </row>
    <row r="19" spans="1:14" ht="9.9499999999999993" customHeigh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3">
      <c r="B21" s="18"/>
    </row>
    <row r="22" spans="1:14" x14ac:dyDescent="0.3">
      <c r="B22" s="18"/>
    </row>
    <row r="23" spans="1:14" x14ac:dyDescent="0.3">
      <c r="B23" s="18"/>
    </row>
    <row r="24" spans="1:14" x14ac:dyDescent="0.3">
      <c r="B24" s="18"/>
    </row>
    <row r="25" spans="1:14" x14ac:dyDescent="0.3">
      <c r="B25" s="18"/>
    </row>
    <row r="27" spans="1:14" ht="12" customHeight="1" x14ac:dyDescent="0.3"/>
    <row r="28" spans="1:14" x14ac:dyDescent="0.3">
      <c r="A28" s="22" t="s">
        <v>51</v>
      </c>
    </row>
  </sheetData>
  <sheetProtection algorithmName="SHA-512" hashValue="wI1BxJIHNvnSCzXJMy+6IJnQ4DcmFuOKKwj5ahdS21uy0sEhUHIyIhxCsEDAAkJeaQt8jNovmaQ6i1F/MAfPIA==" saltValue="Qk5h18DowfrDswjyJepiFQ==" spinCount="100000" sheet="1" selectLockedCells="1" pivotTables="0"/>
  <dataConsolidate/>
  <mergeCells count="13">
    <mergeCell ref="B10:F10"/>
    <mergeCell ref="B2:F2"/>
    <mergeCell ref="B4:F4"/>
    <mergeCell ref="E6:F6"/>
    <mergeCell ref="B8:F8"/>
    <mergeCell ref="B9:F9"/>
    <mergeCell ref="E18:F18"/>
    <mergeCell ref="B11:F11"/>
    <mergeCell ref="B12:F12"/>
    <mergeCell ref="B13:F13"/>
    <mergeCell ref="B14:F14"/>
    <mergeCell ref="B16:F16"/>
    <mergeCell ref="B15:F15"/>
  </mergeCells>
  <dataValidations count="1">
    <dataValidation type="list" allowBlank="1" showInputMessage="1" showErrorMessage="1" sqref="B6" xr:uid="{00000000-0002-0000-0100-000000000000}">
      <formula1>$AA$7:$AA$12</formula1>
    </dataValidation>
  </dataValidations>
  <printOptions horizontalCentered="1" verticalCentered="1"/>
  <pageMargins left="0.19685039370078741" right="0.19685039370078741" top="0.51181102362204722" bottom="0.47244094488188981" header="0.27559055118110237" footer="0.27559055118110237"/>
  <pageSetup paperSize="9" scale="79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rowBreaks count="1" manualBreakCount="1">
    <brk id="16" max="16383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F9E55"/>
    <pageSetUpPr fitToPage="1"/>
  </sheetPr>
  <dimension ref="A1:D49"/>
  <sheetViews>
    <sheetView workbookViewId="0">
      <selection activeCell="B4" sqref="B4"/>
    </sheetView>
  </sheetViews>
  <sheetFormatPr baseColWidth="10" defaultColWidth="11.28515625" defaultRowHeight="16.5" x14ac:dyDescent="0.3"/>
  <cols>
    <col min="1" max="1" width="4.85546875" style="13" customWidth="1"/>
    <col min="2" max="2" width="45.7109375" style="13" customWidth="1"/>
    <col min="3" max="3" width="40.7109375" style="13" customWidth="1"/>
    <col min="4" max="4" width="45.7109375" style="13" customWidth="1"/>
    <col min="5" max="16384" width="11.28515625" style="13"/>
  </cols>
  <sheetData>
    <row r="1" spans="1:4" ht="18" x14ac:dyDescent="0.3">
      <c r="A1" s="172" t="s">
        <v>52</v>
      </c>
      <c r="B1" s="172"/>
      <c r="C1" s="172"/>
      <c r="D1" s="172"/>
    </row>
    <row r="2" spans="1:4" x14ac:dyDescent="0.3">
      <c r="A2" s="173"/>
      <c r="B2" s="173"/>
      <c r="C2" s="173"/>
      <c r="D2" s="173"/>
    </row>
    <row r="3" spans="1:4" x14ac:dyDescent="0.3">
      <c r="A3" s="18"/>
      <c r="B3" s="23" t="s">
        <v>53</v>
      </c>
      <c r="C3" s="23" t="s">
        <v>54</v>
      </c>
      <c r="D3" s="23" t="s">
        <v>55</v>
      </c>
    </row>
    <row r="4" spans="1:4" x14ac:dyDescent="0.3">
      <c r="A4" s="18">
        <v>1</v>
      </c>
      <c r="B4" s="24"/>
      <c r="C4" s="24"/>
      <c r="D4" s="24"/>
    </row>
    <row r="5" spans="1:4" x14ac:dyDescent="0.3">
      <c r="A5" s="18">
        <v>2</v>
      </c>
      <c r="B5" s="24"/>
      <c r="C5" s="24"/>
      <c r="D5" s="24"/>
    </row>
    <row r="6" spans="1:4" x14ac:dyDescent="0.3">
      <c r="A6" s="18">
        <v>3</v>
      </c>
      <c r="B6" s="24"/>
      <c r="C6" s="24"/>
      <c r="D6" s="24"/>
    </row>
    <row r="7" spans="1:4" x14ac:dyDescent="0.3">
      <c r="A7" s="18">
        <v>4</v>
      </c>
      <c r="B7" s="24"/>
      <c r="C7" s="24"/>
      <c r="D7" s="24"/>
    </row>
    <row r="8" spans="1:4" x14ac:dyDescent="0.3">
      <c r="A8" s="18">
        <v>5</v>
      </c>
      <c r="B8" s="24"/>
      <c r="C8" s="24"/>
      <c r="D8" s="24"/>
    </row>
    <row r="9" spans="1:4" x14ac:dyDescent="0.3">
      <c r="A9" s="18">
        <v>6</v>
      </c>
      <c r="B9" s="24"/>
      <c r="C9" s="24"/>
      <c r="D9" s="24"/>
    </row>
    <row r="10" spans="1:4" x14ac:dyDescent="0.3">
      <c r="A10" s="18">
        <v>7</v>
      </c>
      <c r="B10" s="24"/>
      <c r="C10" s="24"/>
      <c r="D10" s="24"/>
    </row>
    <row r="11" spans="1:4" x14ac:dyDescent="0.3">
      <c r="A11" s="18">
        <v>8</v>
      </c>
      <c r="B11" s="24"/>
      <c r="C11" s="24"/>
      <c r="D11" s="24"/>
    </row>
    <row r="12" spans="1:4" x14ac:dyDescent="0.3">
      <c r="A12" s="18">
        <v>9</v>
      </c>
      <c r="B12" s="24"/>
      <c r="C12" s="24"/>
      <c r="D12" s="24"/>
    </row>
    <row r="13" spans="1:4" x14ac:dyDescent="0.3">
      <c r="A13" s="18">
        <v>10</v>
      </c>
      <c r="B13" s="24"/>
      <c r="C13" s="24"/>
      <c r="D13" s="24"/>
    </row>
    <row r="14" spans="1:4" x14ac:dyDescent="0.3">
      <c r="A14" s="18">
        <v>11</v>
      </c>
      <c r="B14" s="24"/>
      <c r="C14" s="24"/>
      <c r="D14" s="24"/>
    </row>
    <row r="15" spans="1:4" x14ac:dyDescent="0.3">
      <c r="A15" s="18">
        <v>12</v>
      </c>
      <c r="B15" s="24"/>
      <c r="C15" s="24"/>
      <c r="D15" s="24"/>
    </row>
    <row r="16" spans="1:4" x14ac:dyDescent="0.3">
      <c r="A16" s="18">
        <v>13</v>
      </c>
      <c r="B16" s="24"/>
      <c r="C16" s="24"/>
      <c r="D16" s="24"/>
    </row>
    <row r="17" spans="1:4" x14ac:dyDescent="0.3">
      <c r="A17" s="18">
        <v>14</v>
      </c>
      <c r="B17" s="24"/>
      <c r="C17" s="24"/>
      <c r="D17" s="24"/>
    </row>
    <row r="18" spans="1:4" x14ac:dyDescent="0.3">
      <c r="A18" s="18">
        <v>15</v>
      </c>
      <c r="B18" s="24"/>
      <c r="C18" s="24"/>
      <c r="D18" s="24"/>
    </row>
    <row r="19" spans="1:4" x14ac:dyDescent="0.3">
      <c r="A19" s="18">
        <v>16</v>
      </c>
      <c r="B19" s="24"/>
      <c r="C19" s="24"/>
      <c r="D19" s="24"/>
    </row>
    <row r="20" spans="1:4" x14ac:dyDescent="0.3">
      <c r="A20" s="18">
        <v>17</v>
      </c>
      <c r="B20" s="24"/>
      <c r="C20" s="24"/>
      <c r="D20" s="24"/>
    </row>
    <row r="21" spans="1:4" x14ac:dyDescent="0.3">
      <c r="A21" s="18">
        <v>18</v>
      </c>
      <c r="B21" s="24"/>
      <c r="C21" s="24"/>
      <c r="D21" s="24"/>
    </row>
    <row r="22" spans="1:4" x14ac:dyDescent="0.3">
      <c r="A22" s="18">
        <v>19</v>
      </c>
      <c r="B22" s="24"/>
      <c r="C22" s="24"/>
      <c r="D22" s="24"/>
    </row>
    <row r="23" spans="1:4" x14ac:dyDescent="0.3">
      <c r="A23" s="18">
        <v>20</v>
      </c>
      <c r="B23" s="24"/>
      <c r="C23" s="24"/>
      <c r="D23" s="24"/>
    </row>
    <row r="24" spans="1:4" x14ac:dyDescent="0.3">
      <c r="A24" s="18">
        <v>21</v>
      </c>
      <c r="B24" s="24"/>
      <c r="C24" s="24"/>
      <c r="D24" s="24"/>
    </row>
    <row r="25" spans="1:4" x14ac:dyDescent="0.3">
      <c r="A25" s="18">
        <v>22</v>
      </c>
      <c r="B25" s="24"/>
      <c r="C25" s="24"/>
      <c r="D25" s="24"/>
    </row>
    <row r="26" spans="1:4" x14ac:dyDescent="0.3">
      <c r="A26" s="18">
        <v>23</v>
      </c>
      <c r="B26" s="24"/>
      <c r="C26" s="24"/>
      <c r="D26" s="24"/>
    </row>
    <row r="27" spans="1:4" x14ac:dyDescent="0.3">
      <c r="A27" s="18">
        <v>24</v>
      </c>
      <c r="B27" s="24"/>
      <c r="C27" s="24"/>
      <c r="D27" s="24"/>
    </row>
    <row r="28" spans="1:4" x14ac:dyDescent="0.3">
      <c r="A28" s="18">
        <v>25</v>
      </c>
      <c r="B28" s="24"/>
      <c r="C28" s="24"/>
      <c r="D28" s="24"/>
    </row>
    <row r="29" spans="1:4" x14ac:dyDescent="0.3">
      <c r="A29" s="18">
        <v>26</v>
      </c>
      <c r="B29" s="24"/>
      <c r="C29" s="24"/>
      <c r="D29" s="24"/>
    </row>
    <row r="30" spans="1:4" x14ac:dyDescent="0.3">
      <c r="A30" s="18">
        <v>27</v>
      </c>
      <c r="B30" s="24"/>
      <c r="C30" s="24"/>
      <c r="D30" s="24"/>
    </row>
    <row r="31" spans="1:4" x14ac:dyDescent="0.3">
      <c r="A31" s="18">
        <v>28</v>
      </c>
      <c r="B31" s="24"/>
      <c r="C31" s="24"/>
      <c r="D31" s="24"/>
    </row>
    <row r="32" spans="1:4" x14ac:dyDescent="0.3">
      <c r="A32" s="18">
        <v>29</v>
      </c>
      <c r="B32" s="24"/>
      <c r="C32" s="24"/>
      <c r="D32" s="24"/>
    </row>
    <row r="33" spans="1:4" x14ac:dyDescent="0.3">
      <c r="A33" s="18">
        <v>30</v>
      </c>
      <c r="B33" s="24"/>
      <c r="C33" s="24"/>
      <c r="D33" s="24"/>
    </row>
    <row r="34" spans="1:4" x14ac:dyDescent="0.3">
      <c r="A34" s="18">
        <v>31</v>
      </c>
      <c r="B34" s="24"/>
      <c r="C34" s="24"/>
      <c r="D34" s="24"/>
    </row>
    <row r="35" spans="1:4" x14ac:dyDescent="0.3">
      <c r="A35" s="18">
        <v>32</v>
      </c>
      <c r="B35" s="24"/>
      <c r="C35" s="24"/>
      <c r="D35" s="24"/>
    </row>
    <row r="36" spans="1:4" x14ac:dyDescent="0.3">
      <c r="A36" s="18">
        <v>33</v>
      </c>
      <c r="B36" s="24"/>
      <c r="C36" s="24"/>
      <c r="D36" s="24"/>
    </row>
    <row r="37" spans="1:4" x14ac:dyDescent="0.3">
      <c r="A37" s="18">
        <v>34</v>
      </c>
      <c r="B37" s="24"/>
      <c r="C37" s="24"/>
      <c r="D37" s="24"/>
    </row>
    <row r="38" spans="1:4" x14ac:dyDescent="0.3">
      <c r="A38" s="18">
        <v>35</v>
      </c>
      <c r="B38" s="24"/>
      <c r="C38" s="24"/>
      <c r="D38" s="24"/>
    </row>
    <row r="39" spans="1:4" x14ac:dyDescent="0.3">
      <c r="A39" s="18">
        <v>36</v>
      </c>
      <c r="B39" s="24"/>
      <c r="C39" s="24"/>
      <c r="D39" s="24"/>
    </row>
    <row r="40" spans="1:4" x14ac:dyDescent="0.3">
      <c r="A40" s="18">
        <v>37</v>
      </c>
      <c r="B40" s="24"/>
      <c r="C40" s="24"/>
      <c r="D40" s="24"/>
    </row>
    <row r="41" spans="1:4" x14ac:dyDescent="0.3">
      <c r="A41" s="18">
        <v>38</v>
      </c>
      <c r="B41" s="24"/>
      <c r="C41" s="24"/>
      <c r="D41" s="24"/>
    </row>
    <row r="42" spans="1:4" x14ac:dyDescent="0.3">
      <c r="A42" s="18">
        <v>39</v>
      </c>
      <c r="B42" s="24"/>
      <c r="C42" s="24"/>
      <c r="D42" s="24"/>
    </row>
    <row r="43" spans="1:4" x14ac:dyDescent="0.3">
      <c r="A43" s="18">
        <v>40</v>
      </c>
      <c r="B43" s="24"/>
      <c r="C43" s="24"/>
      <c r="D43" s="24"/>
    </row>
    <row r="44" spans="1:4" x14ac:dyDescent="0.3">
      <c r="A44" s="18">
        <v>41</v>
      </c>
      <c r="B44" s="24"/>
      <c r="C44" s="24"/>
      <c r="D44" s="24"/>
    </row>
    <row r="45" spans="1:4" x14ac:dyDescent="0.3">
      <c r="A45" s="18">
        <v>42</v>
      </c>
      <c r="B45" s="24"/>
      <c r="C45" s="24"/>
      <c r="D45" s="24"/>
    </row>
    <row r="46" spans="1:4" x14ac:dyDescent="0.3">
      <c r="A46" s="18">
        <v>43</v>
      </c>
      <c r="B46" s="24"/>
      <c r="C46" s="24"/>
      <c r="D46" s="24"/>
    </row>
    <row r="47" spans="1:4" x14ac:dyDescent="0.3">
      <c r="A47" s="18">
        <v>44</v>
      </c>
      <c r="B47" s="24"/>
      <c r="C47" s="24"/>
      <c r="D47" s="24"/>
    </row>
    <row r="48" spans="1:4" x14ac:dyDescent="0.3">
      <c r="A48" s="18">
        <v>45</v>
      </c>
      <c r="B48" s="24"/>
      <c r="C48" s="24"/>
      <c r="D48" s="24"/>
    </row>
    <row r="49" spans="1:4" x14ac:dyDescent="0.3">
      <c r="A49" s="18">
        <v>46</v>
      </c>
      <c r="B49" s="118"/>
      <c r="C49" s="24"/>
      <c r="D49" s="24"/>
    </row>
  </sheetData>
  <sheetProtection password="D557" sheet="1" objects="1" scenarios="1" selectLockedCells="1" pivotTables="0"/>
  <dataConsolidate/>
  <mergeCells count="2">
    <mergeCell ref="A1:D1"/>
    <mergeCell ref="A2:D2"/>
  </mergeCells>
  <printOptions horizontalCentered="1" verticalCentered="1"/>
  <pageMargins left="0.19685039370078741" right="0.19685039370078741" top="0.51181102362204722" bottom="0.47244094488188981" header="0.27559055118110237" footer="0.27559055118110237"/>
  <pageSetup paperSize="9" scale="74" orientation="portrait" r:id="rId1"/>
  <headerFooter>
    <oddHeader>&amp;L&amp;K000000&amp;G&amp;C&amp;"Arial,Gras"&amp;16&amp;K0070C0PANORAMA DES JURYS&amp;R&amp;K000000Version 14 - 29/11/2022
imprimé le &amp;D à &amp;T</oddHeader>
    <oddFooter>&amp;R&amp;8&amp;K0070C0Commission Fédérale des Officiels d'Arbitrage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F9E55"/>
    <pageSetUpPr fitToPage="1"/>
  </sheetPr>
  <dimension ref="A1:Z50"/>
  <sheetViews>
    <sheetView showGridLines="0" workbookViewId="0">
      <selection activeCell="C5" sqref="C5"/>
    </sheetView>
  </sheetViews>
  <sheetFormatPr baseColWidth="10" defaultColWidth="11.28515625" defaultRowHeight="16.5" x14ac:dyDescent="0.3"/>
  <cols>
    <col min="1" max="1" width="3.7109375" style="25" customWidth="1"/>
    <col min="2" max="2" width="45.7109375" style="25" customWidth="1"/>
    <col min="3" max="3" width="40.7109375" style="18" customWidth="1"/>
    <col min="4" max="4" width="20.7109375" style="25" customWidth="1"/>
    <col min="5" max="5" width="4.140625" style="25" customWidth="1"/>
    <col min="6" max="6" width="42.140625" style="25" customWidth="1"/>
    <col min="7" max="13" width="7.28515625" style="25" bestFit="1" customWidth="1"/>
    <col min="14" max="14" width="10.7109375" style="25" bestFit="1" customWidth="1"/>
    <col min="15" max="15" width="20.42578125" style="25" customWidth="1"/>
    <col min="16" max="22" width="4.42578125" style="25" customWidth="1"/>
    <col min="23" max="24" width="11.28515625" style="25"/>
    <col min="25" max="25" width="11" style="25" customWidth="1"/>
    <col min="26" max="26" width="34.7109375" style="26" hidden="1" customWidth="1"/>
    <col min="27" max="16384" width="11.28515625" style="25"/>
  </cols>
  <sheetData>
    <row r="1" spans="1:26" x14ac:dyDescent="0.3">
      <c r="C1" s="25"/>
      <c r="D1" s="141" t="s">
        <v>100</v>
      </c>
    </row>
    <row r="2" spans="1:26" ht="18" x14ac:dyDescent="0.3">
      <c r="B2" s="172" t="s">
        <v>56</v>
      </c>
      <c r="C2" s="175"/>
      <c r="D2" s="142" t="str">
        <f>'PANORAMA EVENEMENT'!E18</f>
        <v>v1 du 03/02/2023 - 07h30</v>
      </c>
      <c r="E2" s="27"/>
      <c r="L2" s="27"/>
      <c r="M2" s="27"/>
      <c r="N2" s="27"/>
      <c r="O2" s="27"/>
      <c r="R2" s="27"/>
      <c r="S2" s="27"/>
      <c r="T2" s="27"/>
      <c r="U2" s="27"/>
    </row>
    <row r="3" spans="1:26" x14ac:dyDescent="0.3">
      <c r="A3" s="174"/>
      <c r="B3" s="174"/>
      <c r="C3" s="174"/>
      <c r="D3" s="174"/>
      <c r="E3" s="27"/>
      <c r="F3" s="27"/>
      <c r="G3" s="28"/>
      <c r="H3" s="28"/>
      <c r="K3" s="27"/>
      <c r="L3" s="27"/>
      <c r="M3" s="27"/>
      <c r="N3" s="27"/>
      <c r="O3" s="27"/>
      <c r="R3" s="27"/>
      <c r="S3" s="27"/>
      <c r="T3" s="27"/>
      <c r="U3" s="27"/>
    </row>
    <row r="4" spans="1:26" ht="17.25" thickBot="1" x14ac:dyDescent="0.35">
      <c r="B4" s="29" t="s">
        <v>57</v>
      </c>
      <c r="C4" s="29" t="s">
        <v>58</v>
      </c>
      <c r="D4" s="30" t="s">
        <v>59</v>
      </c>
      <c r="E4" s="27"/>
      <c r="F4" s="27"/>
      <c r="G4" s="27"/>
      <c r="K4" s="27"/>
      <c r="L4" s="27"/>
      <c r="M4" s="27"/>
      <c r="N4" s="27"/>
      <c r="O4" s="27"/>
      <c r="R4" s="27"/>
      <c r="S4" s="27"/>
      <c r="T4" s="27"/>
      <c r="U4" s="27"/>
      <c r="Z4" s="19" t="str">
        <f>MAPPING!A1</f>
        <v>Liste Fonction</v>
      </c>
    </row>
    <row r="5" spans="1:26" x14ac:dyDescent="0.3">
      <c r="A5" s="31">
        <v>1</v>
      </c>
      <c r="B5" s="139"/>
      <c r="C5" s="140" t="s">
        <v>147</v>
      </c>
      <c r="D5" s="154" t="str">
        <f>IF(C5&lt;&gt;"",CHOOSE((MATCH(C5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H5" s="32"/>
      <c r="P5" s="33"/>
      <c r="Q5" s="32"/>
      <c r="R5" s="33"/>
      <c r="S5" s="34"/>
      <c r="T5" s="32"/>
      <c r="Z5" s="35" t="str">
        <f>IF(MAPPING!B2&lt;&gt;0,MAPPING!B2,"")</f>
        <v/>
      </c>
    </row>
    <row r="6" spans="1:26" x14ac:dyDescent="0.3">
      <c r="A6" s="31">
        <v>2</v>
      </c>
      <c r="B6" s="139"/>
      <c r="C6" s="140" t="s">
        <v>147</v>
      </c>
      <c r="D6" s="155" t="str">
        <f>IF(C6&lt;&gt;"",CHOOSE((MATCH(C6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H6" s="32"/>
      <c r="R6" s="33"/>
      <c r="S6" s="34"/>
      <c r="T6" s="32"/>
      <c r="Z6" s="35" t="str">
        <f>IF(MAPPING!B3&lt;&gt;0,MAPPING!B3,"")</f>
        <v>Juge Arbitre</v>
      </c>
    </row>
    <row r="7" spans="1:26" x14ac:dyDescent="0.3">
      <c r="A7" s="31">
        <v>3</v>
      </c>
      <c r="B7" s="139"/>
      <c r="C7" s="140" t="s">
        <v>147</v>
      </c>
      <c r="D7" s="155" t="str">
        <f>IF(C7&lt;&gt;"",CHOOSE((MATCH(C7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H7" s="32"/>
      <c r="L7" s="34"/>
      <c r="Z7" s="35" t="str">
        <f>IF(MAPPING!B4&lt;&gt;0,MAPPING!B4,"")</f>
        <v>Juge</v>
      </c>
    </row>
    <row r="8" spans="1:26" x14ac:dyDescent="0.3">
      <c r="A8" s="31">
        <v>4</v>
      </c>
      <c r="B8" s="139"/>
      <c r="C8" s="140" t="s">
        <v>147</v>
      </c>
      <c r="D8" s="155" t="str">
        <f>IF(C8&lt;&gt;"",CHOOSE((MATCH(C8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H8" s="32"/>
      <c r="L8" s="27"/>
      <c r="Z8" s="35" t="str">
        <f>IF(MAPPING!B5&lt;&gt;0,MAPPING!B5,"")</f>
        <v>Contrôleur Technique</v>
      </c>
    </row>
    <row r="9" spans="1:26" x14ac:dyDescent="0.3">
      <c r="A9" s="31">
        <v>5</v>
      </c>
      <c r="B9" s="139"/>
      <c r="C9" s="140" t="s">
        <v>147</v>
      </c>
      <c r="D9" s="155" t="str">
        <f>IF(C9&lt;&gt;"",CHOOSE((MATCH(C9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H9" s="32"/>
      <c r="Z9" s="35" t="str">
        <f>IF(MAPPING!B6&lt;&gt;0,MAPPING!B6,"")</f>
        <v>Spécialiste Technique</v>
      </c>
    </row>
    <row r="10" spans="1:26" x14ac:dyDescent="0.3">
      <c r="A10" s="31">
        <v>6</v>
      </c>
      <c r="B10" s="139"/>
      <c r="C10" s="140" t="s">
        <v>147</v>
      </c>
      <c r="D10" s="155" t="str">
        <f>IF(C10&lt;&gt;"",CHOOSE((MATCH(C10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G10" s="33"/>
      <c r="H10" s="32"/>
      <c r="M10" s="33"/>
      <c r="N10" s="34"/>
      <c r="Z10" s="35" t="str">
        <f>IF(MAPPING!B7&lt;&gt;0,MAPPING!B7,"")</f>
        <v>DVRO</v>
      </c>
    </row>
    <row r="11" spans="1:26" x14ac:dyDescent="0.3">
      <c r="A11" s="31">
        <v>7</v>
      </c>
      <c r="B11" s="139"/>
      <c r="C11" s="140" t="s">
        <v>147</v>
      </c>
      <c r="D11" s="155" t="str">
        <f>IF(C11&lt;&gt;"",CHOOSE((MATCH(C11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G11" s="33"/>
      <c r="H11" s="32"/>
      <c r="M11" s="33"/>
      <c r="N11" s="34"/>
      <c r="Z11" s="35" t="str">
        <f>IF(MAPPING!B8&lt;&gt;0,MAPPING!B8,"")</f>
        <v>Comptable</v>
      </c>
    </row>
    <row r="12" spans="1:26" x14ac:dyDescent="0.3">
      <c r="A12" s="31">
        <v>8</v>
      </c>
      <c r="B12" s="139"/>
      <c r="C12" s="140" t="s">
        <v>147</v>
      </c>
      <c r="D12" s="155" t="str">
        <f>IF(C12&lt;&gt;"",CHOOSE((MATCH(C12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2" s="33"/>
      <c r="N12" s="34"/>
      <c r="Z12" s="35" t="str">
        <f>IF(MAPPING!B9&lt;&gt;0,MAPPING!B9,"")</f>
        <v>Chef Arbitre (Curling)</v>
      </c>
    </row>
    <row r="13" spans="1:26" x14ac:dyDescent="0.3">
      <c r="A13" s="31">
        <v>9</v>
      </c>
      <c r="B13" s="139"/>
      <c r="C13" s="140" t="s">
        <v>147</v>
      </c>
      <c r="D13" s="155" t="str">
        <f>IF(C13&lt;&gt;"",CHOOSE((MATCH(C13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3" s="33"/>
      <c r="N13" s="34"/>
      <c r="Z13" s="35" t="str">
        <f>IF(MAPPING!B10&lt;&gt;0,MAPPING!B10,"")</f>
        <v>Arbitre Curling</v>
      </c>
    </row>
    <row r="14" spans="1:26" x14ac:dyDescent="0.3">
      <c r="A14" s="31">
        <v>10</v>
      </c>
      <c r="B14" s="139"/>
      <c r="C14" s="140" t="s">
        <v>147</v>
      </c>
      <c r="D14" s="155" t="str">
        <f>IF(C14&lt;&gt;"",CHOOSE((MATCH(C14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4" s="33"/>
      <c r="N14" s="34"/>
      <c r="Z14" s="35" t="str">
        <f>IF(MAPPING!B11&lt;&gt;0,MAPPING!B11,"")</f>
        <v>Arbitre Short Track</v>
      </c>
    </row>
    <row r="15" spans="1:26" x14ac:dyDescent="0.3">
      <c r="A15" s="31">
        <v>11</v>
      </c>
      <c r="B15" s="139"/>
      <c r="C15" s="140" t="s">
        <v>147</v>
      </c>
      <c r="D15" s="155" t="str">
        <f>IF(C15&lt;&gt;"",CHOOSE((MATCH(C15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5" s="33"/>
      <c r="N15" s="34"/>
      <c r="Z15" s="35" t="str">
        <f>IF(MAPPING!B12&lt;&gt;0,MAPPING!B12,"")</f>
        <v>Arbitre Assistant 1</v>
      </c>
    </row>
    <row r="16" spans="1:26" x14ac:dyDescent="0.3">
      <c r="A16" s="31">
        <v>12</v>
      </c>
      <c r="B16" s="139"/>
      <c r="C16" s="140" t="s">
        <v>147</v>
      </c>
      <c r="D16" s="155" t="str">
        <f>IF(C16&lt;&gt;"",CHOOSE((MATCH(C16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6" s="33"/>
      <c r="N16" s="34"/>
      <c r="Z16" s="35" t="str">
        <f>IF(MAPPING!B13&lt;&gt;0,MAPPING!B13,"")</f>
        <v>Arbitre Assistant</v>
      </c>
    </row>
    <row r="17" spans="1:26" x14ac:dyDescent="0.3">
      <c r="A17" s="31">
        <v>13</v>
      </c>
      <c r="B17" s="139"/>
      <c r="C17" s="140" t="s">
        <v>147</v>
      </c>
      <c r="D17" s="155" t="str">
        <f>IF(C17&lt;&gt;"",CHOOSE((MATCH(C17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7" s="33"/>
      <c r="N17" s="34"/>
      <c r="Z17" s="35" t="str">
        <f>IF(MAPPING!B14&lt;&gt;0,MAPPING!B14,"")</f>
        <v>Coordinateur de Course</v>
      </c>
    </row>
    <row r="18" spans="1:26" x14ac:dyDescent="0.3">
      <c r="A18" s="31">
        <v>14</v>
      </c>
      <c r="B18" s="139"/>
      <c r="C18" s="140" t="s">
        <v>147</v>
      </c>
      <c r="D18" s="155" t="str">
        <f>IF(C18&lt;&gt;"",CHOOSE((MATCH(C18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M18" s="33"/>
      <c r="N18" s="34"/>
      <c r="Z18" s="35" t="str">
        <f>IF(MAPPING!B15&lt;&gt;0,MAPPING!B15,"")</f>
        <v>Assistant Coordinateur de Course</v>
      </c>
    </row>
    <row r="19" spans="1:26" x14ac:dyDescent="0.3">
      <c r="A19" s="31">
        <v>15</v>
      </c>
      <c r="B19" s="139"/>
      <c r="C19" s="140" t="s">
        <v>147</v>
      </c>
      <c r="D19" s="155" t="str">
        <f>IF(C19&lt;&gt;"",CHOOSE((MATCH(C19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19" s="34"/>
      <c r="M19" s="33"/>
      <c r="N19" s="34"/>
      <c r="Z19" s="35" t="str">
        <f>IF(MAPPING!B16&lt;&gt;0,MAPPING!B16,"")</f>
        <v>Starter</v>
      </c>
    </row>
    <row r="20" spans="1:26" x14ac:dyDescent="0.3">
      <c r="A20" s="31">
        <v>16</v>
      </c>
      <c r="B20" s="139"/>
      <c r="C20" s="140" t="s">
        <v>147</v>
      </c>
      <c r="D20" s="155" t="str">
        <f>IF(C20&lt;&gt;"",CHOOSE((MATCH(C20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20" s="34"/>
      <c r="M20" s="33"/>
      <c r="N20" s="34"/>
      <c r="Z20" s="35" t="str">
        <f>IF(MAPPING!B17&lt;&gt;0,MAPPING!B17,"")</f>
        <v>Juge Arbitre Freestyle</v>
      </c>
    </row>
    <row r="21" spans="1:26" x14ac:dyDescent="0.3">
      <c r="A21" s="31">
        <v>17</v>
      </c>
      <c r="B21" s="139"/>
      <c r="C21" s="140" t="s">
        <v>147</v>
      </c>
      <c r="D21" s="155" t="str">
        <f>IF(C21&lt;&gt;"",CHOOSE((MATCH(C21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21" s="34"/>
      <c r="M21" s="33"/>
      <c r="N21" s="34"/>
      <c r="Z21" s="35" t="str">
        <f>IF(MAPPING!B18&lt;&gt;0,MAPPING!B18,"")</f>
        <v>Juge de Saut Freestyle</v>
      </c>
    </row>
    <row r="22" spans="1:26" x14ac:dyDescent="0.3">
      <c r="A22" s="31">
        <v>18</v>
      </c>
      <c r="B22" s="139"/>
      <c r="C22" s="140" t="s">
        <v>147</v>
      </c>
      <c r="D22" s="155" t="str">
        <f>IF(C22&lt;&gt;"",CHOOSE((MATCH(C22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Z22" s="35" t="str">
        <f>IF(MAPPING!B19&lt;&gt;0,MAPPING!B19,"")</f>
        <v>Juge de Table Freestyle</v>
      </c>
    </row>
    <row r="23" spans="1:26" x14ac:dyDescent="0.3">
      <c r="A23" s="31">
        <v>19</v>
      </c>
      <c r="B23" s="139"/>
      <c r="C23" s="140" t="s">
        <v>147</v>
      </c>
      <c r="D23" s="155" t="str">
        <f>IF(C23&lt;&gt;"",CHOOSE((MATCH(C23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Z23" s="35" t="str">
        <f>IF(MAPPING!B20&lt;&gt;0,MAPPING!B20,"")</f>
        <v>Commissaire de Course Ice Cross</v>
      </c>
    </row>
    <row r="24" spans="1:26" x14ac:dyDescent="0.3">
      <c r="A24" s="31">
        <v>20</v>
      </c>
      <c r="B24" s="139"/>
      <c r="C24" s="140" t="s">
        <v>147</v>
      </c>
      <c r="D24" s="155" t="str">
        <f>IF(C24&lt;&gt;"",CHOOSE((MATCH(C24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Z24" s="35" t="str">
        <f>IF(MAPPING!B21&lt;&gt;0,MAPPING!B21,"")</f>
        <v>Arbitre Départ-Arrivée Ice Cross</v>
      </c>
    </row>
    <row r="25" spans="1:26" x14ac:dyDescent="0.3">
      <c r="A25" s="31">
        <v>21</v>
      </c>
      <c r="B25" s="139"/>
      <c r="C25" s="140" t="s">
        <v>147</v>
      </c>
      <c r="D25" s="155" t="str">
        <f>IF(C25&lt;&gt;"",CHOOSE((MATCH(C25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Z25" s="35" t="str">
        <f>IF(MAPPING!B22&lt;&gt;0,MAPPING!B22,"")</f>
        <v>Juge de Table Ice Cross</v>
      </c>
    </row>
    <row r="26" spans="1:26" x14ac:dyDescent="0.3">
      <c r="A26" s="31">
        <v>22</v>
      </c>
      <c r="B26" s="139"/>
      <c r="C26" s="140" t="s">
        <v>147</v>
      </c>
      <c r="D26" s="155" t="str">
        <f>IF(C26&lt;&gt;"",CHOOSE((MATCH(C26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Z26" s="35" t="str">
        <f>IF(MAPPING!B23&lt;&gt;0,MAPPING!B23,"")</f>
        <v>Juge Vidéo Ice Cross</v>
      </c>
    </row>
    <row r="27" spans="1:26" x14ac:dyDescent="0.3">
      <c r="A27" s="31">
        <v>23</v>
      </c>
      <c r="B27" s="139"/>
      <c r="C27" s="140" t="s">
        <v>147</v>
      </c>
      <c r="D27" s="155" t="str">
        <f>IF(C27&lt;&gt;"",CHOOSE((MATCH(C27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Z27" s="35" t="str">
        <f>IF(MAPPING!B24&lt;&gt;0,MAPPING!B24,"")</f>
        <v>Controleur Vidéo Ice Cross</v>
      </c>
    </row>
    <row r="28" spans="1:26" x14ac:dyDescent="0.3">
      <c r="A28" s="31">
        <v>24</v>
      </c>
      <c r="B28" s="139"/>
      <c r="C28" s="140" t="s">
        <v>147</v>
      </c>
      <c r="D28" s="155" t="str">
        <f>IF(C28&lt;&gt;"",CHOOSE((MATCH(C28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Z28" s="35" t="str">
        <f>IF(MAPPING!B25&lt;&gt;0,MAPPING!B25,"")</f>
        <v>President du Jury Bobsleigh-Skeleton</v>
      </c>
    </row>
    <row r="29" spans="1:26" x14ac:dyDescent="0.3">
      <c r="A29" s="31">
        <v>25</v>
      </c>
      <c r="B29" s="139"/>
      <c r="C29" s="140" t="s">
        <v>147</v>
      </c>
      <c r="D29" s="155" t="str">
        <f>IF(C29&lt;&gt;"",CHOOSE((MATCH(C29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Z29" s="35" t="str">
        <f>IF(MAPPING!B26&lt;&gt;0,MAPPING!B26,"")</f>
        <v>Directeur de Course Bobsleigh-Skeleton</v>
      </c>
    </row>
    <row r="30" spans="1:26" x14ac:dyDescent="0.3">
      <c r="A30" s="31">
        <v>26</v>
      </c>
      <c r="B30" s="139"/>
      <c r="C30" s="140" t="s">
        <v>147</v>
      </c>
      <c r="D30" s="155" t="str">
        <f>IF(C30&lt;&gt;"",CHOOSE((MATCH(C30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Z30" s="35" t="str">
        <f>IF(MAPPING!B27&lt;&gt;0,MAPPING!B27,"")</f>
        <v>???</v>
      </c>
    </row>
    <row r="31" spans="1:26" x14ac:dyDescent="0.3">
      <c r="A31" s="31">
        <v>27</v>
      </c>
      <c r="B31" s="139"/>
      <c r="C31" s="140" t="s">
        <v>147</v>
      </c>
      <c r="D31" s="155" t="str">
        <f>IF(C31&lt;&gt;"",CHOOSE((MATCH(C31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Z31" s="35" t="str">
        <f>IF(MAPPING!B28&lt;&gt;0,MAPPING!B28,"")</f>
        <v>???</v>
      </c>
    </row>
    <row r="32" spans="1:26" x14ac:dyDescent="0.3">
      <c r="A32" s="31">
        <v>28</v>
      </c>
      <c r="B32" s="139"/>
      <c r="C32" s="140" t="s">
        <v>147</v>
      </c>
      <c r="D32" s="155" t="str">
        <f>IF(C32&lt;&gt;"",CHOOSE((MATCH(C32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Z32" s="35" t="str">
        <f>IF(MAPPING!B29&lt;&gt;0,MAPPING!B29,"")</f>
        <v>???</v>
      </c>
    </row>
    <row r="33" spans="1:14" x14ac:dyDescent="0.3">
      <c r="A33" s="31">
        <v>29</v>
      </c>
      <c r="B33" s="139"/>
      <c r="C33" s="140" t="s">
        <v>147</v>
      </c>
      <c r="D33" s="155" t="str">
        <f>IF(C33&lt;&gt;"",CHOOSE((MATCH(C33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3">
      <c r="A34" s="31">
        <v>30</v>
      </c>
      <c r="B34" s="139"/>
      <c r="C34" s="140" t="s">
        <v>147</v>
      </c>
      <c r="D34" s="155" t="str">
        <f>IF(C34&lt;&gt;"",CHOOSE((MATCH(C34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3">
      <c r="A35" s="31">
        <v>31</v>
      </c>
      <c r="B35" s="139"/>
      <c r="C35" s="140" t="s">
        <v>147</v>
      </c>
      <c r="D35" s="155" t="str">
        <f>IF(C35&lt;&gt;"",CHOOSE((MATCH(C35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3">
      <c r="A36" s="31">
        <v>32</v>
      </c>
      <c r="B36" s="139"/>
      <c r="C36" s="140" t="s">
        <v>147</v>
      </c>
      <c r="D36" s="155" t="str">
        <f>IF(C36&lt;&gt;"",CHOOSE((MATCH(C36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3">
      <c r="A37" s="31">
        <v>33</v>
      </c>
      <c r="B37" s="139"/>
      <c r="C37" s="140" t="s">
        <v>147</v>
      </c>
      <c r="D37" s="155" t="str">
        <f>IF(C37&lt;&gt;"",CHOOSE((MATCH(C37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3">
      <c r="A38" s="31">
        <v>34</v>
      </c>
      <c r="B38" s="139"/>
      <c r="C38" s="140" t="s">
        <v>147</v>
      </c>
      <c r="D38" s="155" t="str">
        <f>IF(C38&lt;&gt;"",CHOOSE((MATCH(C38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3">
      <c r="A39" s="31">
        <v>35</v>
      </c>
      <c r="B39" s="139"/>
      <c r="C39" s="140" t="s">
        <v>147</v>
      </c>
      <c r="D39" s="155" t="str">
        <f>IF(C39&lt;&gt;"",CHOOSE((MATCH(C39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3">
      <c r="A40" s="31">
        <v>36</v>
      </c>
      <c r="B40" s="139"/>
      <c r="C40" s="140" t="s">
        <v>147</v>
      </c>
      <c r="D40" s="155" t="str">
        <f>IF(C40&lt;&gt;"",CHOOSE((MATCH(C40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3">
      <c r="A41" s="31">
        <v>37</v>
      </c>
      <c r="B41" s="139"/>
      <c r="C41" s="140" t="s">
        <v>147</v>
      </c>
      <c r="D41" s="155" t="str">
        <f>IF(C41&lt;&gt;"",CHOOSE((MATCH(C41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3">
      <c r="A42" s="31">
        <v>38</v>
      </c>
      <c r="B42" s="139"/>
      <c r="C42" s="140" t="s">
        <v>147</v>
      </c>
      <c r="D42" s="155" t="str">
        <f>IF(C42&lt;&gt;"",CHOOSE((MATCH(C42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3">
      <c r="A43" s="31">
        <v>39</v>
      </c>
      <c r="B43" s="139"/>
      <c r="C43" s="140" t="s">
        <v>147</v>
      </c>
      <c r="D43" s="155" t="str">
        <f>IF(C43&lt;&gt;"",CHOOSE((MATCH(C43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3">
      <c r="A44" s="31">
        <v>40</v>
      </c>
      <c r="B44" s="139"/>
      <c r="C44" s="140" t="s">
        <v>147</v>
      </c>
      <c r="D44" s="155" t="str">
        <f>IF(C44&lt;&gt;"",CHOOSE((MATCH(C44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3">
      <c r="A45" s="31">
        <v>41</v>
      </c>
      <c r="B45" s="139"/>
      <c r="C45" s="140" t="s">
        <v>147</v>
      </c>
      <c r="D45" s="155" t="str">
        <f>IF(C45&lt;&gt;"",CHOOSE((MATCH(C45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3">
      <c r="A46" s="31">
        <v>42</v>
      </c>
      <c r="B46" s="139"/>
      <c r="C46" s="140" t="s">
        <v>147</v>
      </c>
      <c r="D46" s="155" t="str">
        <f>IF(C46&lt;&gt;"",CHOOSE((MATCH(C46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3">
      <c r="A47" s="31">
        <v>43</v>
      </c>
      <c r="B47" s="139"/>
      <c r="C47" s="140" t="s">
        <v>147</v>
      </c>
      <c r="D47" s="155" t="str">
        <f>IF(C47&lt;&gt;"",CHOOSE((MATCH(C47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3">
      <c r="A48" s="31">
        <v>44</v>
      </c>
      <c r="B48" s="139"/>
      <c r="C48" s="140" t="s">
        <v>147</v>
      </c>
      <c r="D48" s="155" t="str">
        <f>IF(C48&lt;&gt;"",CHOOSE((MATCH(C48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3">
      <c r="A49" s="31">
        <v>45</v>
      </c>
      <c r="B49" s="139"/>
      <c r="C49" s="140" t="s">
        <v>147</v>
      </c>
      <c r="D49" s="155" t="str">
        <f>IF(C49&lt;&gt;"",CHOOSE((MATCH(C49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7.25" thickBot="1" x14ac:dyDescent="0.35">
      <c r="A50" s="31">
        <v>46</v>
      </c>
      <c r="B50" s="139"/>
      <c r="C50" s="140" t="s">
        <v>147</v>
      </c>
      <c r="D50" s="156" t="str">
        <f>IF(C50&lt;&gt;"",CHOOSE((MATCH(C50,MAPPING!$B$2:$B$29,0)),MAPPING!$A$2,MAPPING!$A$3,MAPPING!$A$4,MAPPING!$A$5,MAPPING!$A$6,MAPPING!$A$7,MAPPING!$A$8,MAPPING!$A$9,MAPPING!$A$10,MAPPING!$A$11,MAPPING!$A$12,MAPPING!$A$13,MAPPING!$A$14,MAPPING!$A$15,MAPPING!$A$16,MAPPING!$A$17,MAPPING!$A$18,MAPPING!$A$19,MAPPING!$A$20,MAPPING!$A$21,MAPPING!$A$22,MAPPING!$A$23,MAPPING!$A$24,MAPPING!$A$25,MAPPING!$A$26,MAPPING!$A$27,MAPPING!$A$28,MAPPING!$A$29),"")</f>
        <v/>
      </c>
      <c r="E50" s="37"/>
      <c r="F50" s="37"/>
      <c r="G50" s="37"/>
      <c r="H50" s="37"/>
      <c r="I50" s="37"/>
      <c r="J50" s="37"/>
      <c r="K50" s="37"/>
      <c r="L50" s="37"/>
      <c r="M50" s="37"/>
      <c r="N50" s="37"/>
    </row>
  </sheetData>
  <sheetProtection algorithmName="SHA-512" hashValue="rTNnr0gXzJiKCf/xOXQZnzS1oyTopnRG0aOk99xw/cWKTMHrbZe7EFrUJHcadCeefcFXqycOjcc1kB155opFKA==" saltValue="ALb1T3B8kEVbhaZfPrIuoA==" spinCount="100000" sheet="1" selectLockedCells="1" pivotTables="0"/>
  <dataConsolidate/>
  <mergeCells count="2">
    <mergeCell ref="A3:D3"/>
    <mergeCell ref="B2:C2"/>
  </mergeCells>
  <dataValidations count="1">
    <dataValidation type="list" allowBlank="1" showInputMessage="1" showErrorMessage="1" sqref="C5:C50" xr:uid="{DC462BDC-FA6D-4A18-AFB5-951549D5A48E}">
      <formula1>$Z$5:$Z$32</formula1>
    </dataValidation>
  </dataValidations>
  <printOptions horizontalCentered="1" verticalCentered="1"/>
  <pageMargins left="0.19685039370078741" right="0.19685039370078741" top="0.51181102362204722" bottom="0.47244094488188981" header="0.27559055118110237" footer="0.27559055118110237"/>
  <pageSetup paperSize="9" scale="98" orientation="portrait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4022E"/>
    <pageSetUpPr fitToPage="1"/>
  </sheetPr>
  <dimension ref="A1:IV78"/>
  <sheetViews>
    <sheetView showGridLines="0" showZeros="0" zoomScaleNormal="10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H9" sqref="H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BA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si="0"/>
        <v>0</v>
      </c>
      <c r="AU4" s="44">
        <f t="shared" si="0"/>
        <v>0</v>
      </c>
      <c r="AV4" s="44">
        <f t="shared" si="0"/>
        <v>0</v>
      </c>
      <c r="AW4" s="44">
        <f t="shared" si="0"/>
        <v>0</v>
      </c>
      <c r="AX4" s="44">
        <f t="shared" si="0"/>
        <v>0</v>
      </c>
      <c r="AY4" s="44">
        <f t="shared" si="0"/>
        <v>0</v>
      </c>
      <c r="AZ4" s="44">
        <f t="shared" si="0"/>
        <v>0</v>
      </c>
      <c r="BA4" s="44">
        <f t="shared" si="0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BA6" si="1">ROUNDUP((HOUR(H5)*60+MINUTE(H5))/30,0)</f>
        <v>0</v>
      </c>
      <c r="I6" s="146">
        <f t="shared" si="1"/>
        <v>0</v>
      </c>
      <c r="J6" s="146">
        <f t="shared" si="1"/>
        <v>0</v>
      </c>
      <c r="K6" s="146">
        <f t="shared" si="1"/>
        <v>0</v>
      </c>
      <c r="L6" s="146">
        <f t="shared" si="1"/>
        <v>0</v>
      </c>
      <c r="M6" s="146">
        <f t="shared" si="1"/>
        <v>0</v>
      </c>
      <c r="N6" s="147">
        <f t="shared" si="1"/>
        <v>0</v>
      </c>
      <c r="O6" s="147">
        <f t="shared" si="1"/>
        <v>0</v>
      </c>
      <c r="P6" s="147">
        <f t="shared" si="1"/>
        <v>0</v>
      </c>
      <c r="Q6" s="147">
        <f t="shared" si="1"/>
        <v>0</v>
      </c>
      <c r="R6" s="147">
        <f t="shared" si="1"/>
        <v>0</v>
      </c>
      <c r="S6" s="147">
        <f t="shared" si="1"/>
        <v>0</v>
      </c>
      <c r="T6" s="147">
        <f t="shared" si="1"/>
        <v>0</v>
      </c>
      <c r="U6" s="147">
        <f t="shared" si="1"/>
        <v>0</v>
      </c>
      <c r="V6" s="147">
        <f t="shared" si="1"/>
        <v>0</v>
      </c>
      <c r="W6" s="147">
        <f t="shared" si="1"/>
        <v>0</v>
      </c>
      <c r="X6" s="147">
        <f t="shared" si="1"/>
        <v>0</v>
      </c>
      <c r="Y6" s="147">
        <f t="shared" si="1"/>
        <v>0</v>
      </c>
      <c r="Z6" s="147">
        <f t="shared" si="1"/>
        <v>0</v>
      </c>
      <c r="AA6" s="147">
        <f t="shared" si="1"/>
        <v>0</v>
      </c>
      <c r="AB6" s="147">
        <f t="shared" si="1"/>
        <v>0</v>
      </c>
      <c r="AC6" s="147">
        <f t="shared" si="1"/>
        <v>0</v>
      </c>
      <c r="AD6" s="147">
        <f t="shared" si="1"/>
        <v>0</v>
      </c>
      <c r="AE6" s="147">
        <f t="shared" si="1"/>
        <v>0</v>
      </c>
      <c r="AF6" s="147">
        <f t="shared" si="1"/>
        <v>0</v>
      </c>
      <c r="AG6" s="147">
        <f t="shared" si="1"/>
        <v>0</v>
      </c>
      <c r="AH6" s="147">
        <f t="shared" si="1"/>
        <v>0</v>
      </c>
      <c r="AI6" s="147">
        <f t="shared" si="1"/>
        <v>0</v>
      </c>
      <c r="AJ6" s="147">
        <f t="shared" si="1"/>
        <v>0</v>
      </c>
      <c r="AK6" s="147">
        <f t="shared" si="1"/>
        <v>0</v>
      </c>
      <c r="AL6" s="147">
        <f t="shared" si="1"/>
        <v>0</v>
      </c>
      <c r="AM6" s="147">
        <f t="shared" si="1"/>
        <v>0</v>
      </c>
      <c r="AN6" s="147">
        <f t="shared" si="1"/>
        <v>0</v>
      </c>
      <c r="AO6" s="147">
        <f t="shared" si="1"/>
        <v>0</v>
      </c>
      <c r="AP6" s="147">
        <f t="shared" si="1"/>
        <v>0</v>
      </c>
      <c r="AQ6" s="147">
        <f t="shared" si="1"/>
        <v>0</v>
      </c>
      <c r="AR6" s="147">
        <f t="shared" si="1"/>
        <v>0</v>
      </c>
      <c r="AS6" s="147">
        <f t="shared" si="1"/>
        <v>0</v>
      </c>
      <c r="AT6" s="147">
        <f t="shared" si="1"/>
        <v>0</v>
      </c>
      <c r="AU6" s="147">
        <f t="shared" si="1"/>
        <v>0</v>
      </c>
      <c r="AV6" s="147">
        <f t="shared" si="1"/>
        <v>0</v>
      </c>
      <c r="AW6" s="147">
        <f t="shared" si="1"/>
        <v>0</v>
      </c>
      <c r="AX6" s="147">
        <f t="shared" si="1"/>
        <v>0</v>
      </c>
      <c r="AY6" s="147">
        <f t="shared" si="1"/>
        <v>0</v>
      </c>
      <c r="AZ6" s="147">
        <f t="shared" si="1"/>
        <v>0</v>
      </c>
      <c r="BA6" s="148">
        <f t="shared" si="1"/>
        <v>0</v>
      </c>
      <c r="BJ6" s="84"/>
    </row>
    <row r="7" spans="1:256" s="13" customFormat="1" ht="42" customHeight="1" thickBot="1" x14ac:dyDescent="0.35">
      <c r="A7" s="176" t="s">
        <v>61</v>
      </c>
      <c r="B7" s="177"/>
      <c r="C7" s="177"/>
      <c r="D7" s="177"/>
      <c r="E7" s="177"/>
      <c r="F7" s="177"/>
      <c r="G7" s="159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2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2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2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2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2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2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2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2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2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2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2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2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2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2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2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2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2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2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2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2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2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2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2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2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2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2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2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2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2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2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2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2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2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2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2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2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2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2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2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1Nc9GR30g0eVPkrrmzQBhvUPG2A9y+hCECKrF1+bGQvTbsA1f3kk4AoH8HP1p5eY3N2eYJauqp3AH2G8PoDWdg==" saltValue="XK+JTktiAF3b53d8Viz7yA==" spinCount="100000" sheet="1" selectLockedCells="1" pivotTables="0"/>
  <dataConsolidate/>
  <mergeCells count="16">
    <mergeCell ref="HO1:IV1"/>
    <mergeCell ref="E6:G6"/>
    <mergeCell ref="A1:AK1"/>
    <mergeCell ref="AL1:BV1"/>
    <mergeCell ref="BW1:DG1"/>
    <mergeCell ref="DH1:ER1"/>
    <mergeCell ref="ES1:GC1"/>
    <mergeCell ref="E4:G4"/>
    <mergeCell ref="A5:D5"/>
    <mergeCell ref="A3:AK3"/>
    <mergeCell ref="E5:G5"/>
    <mergeCell ref="A7:F7"/>
    <mergeCell ref="F8:G8"/>
    <mergeCell ref="A2:AK2"/>
    <mergeCell ref="A4:D4"/>
    <mergeCell ref="GD1:HN1"/>
  </mergeCells>
  <conditionalFormatting sqref="H9:BA48">
    <cfRule type="containsText" dxfId="27" priority="1" stopIfTrue="1" operator="containsText" text=" ">
      <formula>NOT(ISERROR(SEARCH(" ",H9)))</formula>
    </cfRule>
    <cfRule type="cellIs" dxfId="26" priority="2" operator="equal">
      <formula>"N"</formula>
    </cfRule>
  </conditionalFormatting>
  <conditionalFormatting sqref="A9:B48 D9:BA48">
    <cfRule type="expression" dxfId="25" priority="3">
      <formula>LEFT($F9,13)="*** Pause ***"</formula>
    </cfRule>
    <cfRule type="expression" dxfId="24" priority="4">
      <formula>LEFT($F9,3)="***"</formula>
    </cfRule>
  </conditionalFormatting>
  <dataValidations count="1">
    <dataValidation type="list" allowBlank="1" showInputMessage="1" showErrorMessage="1" sqref="F9:F48" xr:uid="{634579B9-5E4A-4DF2-A26B-7FE98802A0EB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4022E"/>
    <pageSetUpPr fitToPage="1"/>
  </sheetPr>
  <dimension ref="A1:IV78"/>
  <sheetViews>
    <sheetView showGridLines="0" showZeros="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H9" sqref="H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BA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si="0"/>
        <v>0</v>
      </c>
      <c r="AU4" s="44">
        <f t="shared" si="0"/>
        <v>0</v>
      </c>
      <c r="AV4" s="44">
        <f t="shared" si="0"/>
        <v>0</v>
      </c>
      <c r="AW4" s="44">
        <f t="shared" si="0"/>
        <v>0</v>
      </c>
      <c r="AX4" s="44">
        <f t="shared" si="0"/>
        <v>0</v>
      </c>
      <c r="AY4" s="44">
        <f t="shared" si="0"/>
        <v>0</v>
      </c>
      <c r="AZ4" s="44">
        <f t="shared" si="0"/>
        <v>0</v>
      </c>
      <c r="BA4" s="44">
        <f t="shared" si="0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BA6" si="1">ROUNDUP((HOUR(H5)*60+MINUTE(H5))/30,0)</f>
        <v>0</v>
      </c>
      <c r="I6" s="146">
        <f t="shared" si="1"/>
        <v>0</v>
      </c>
      <c r="J6" s="146">
        <f t="shared" si="1"/>
        <v>0</v>
      </c>
      <c r="K6" s="146">
        <f t="shared" si="1"/>
        <v>0</v>
      </c>
      <c r="L6" s="146">
        <f t="shared" si="1"/>
        <v>0</v>
      </c>
      <c r="M6" s="146">
        <f t="shared" si="1"/>
        <v>0</v>
      </c>
      <c r="N6" s="147">
        <f t="shared" si="1"/>
        <v>0</v>
      </c>
      <c r="O6" s="147">
        <f t="shared" si="1"/>
        <v>0</v>
      </c>
      <c r="P6" s="147">
        <f t="shared" si="1"/>
        <v>0</v>
      </c>
      <c r="Q6" s="147">
        <f t="shared" si="1"/>
        <v>0</v>
      </c>
      <c r="R6" s="147">
        <f t="shared" si="1"/>
        <v>0</v>
      </c>
      <c r="S6" s="147">
        <f t="shared" si="1"/>
        <v>0</v>
      </c>
      <c r="T6" s="147">
        <f t="shared" si="1"/>
        <v>0</v>
      </c>
      <c r="U6" s="147">
        <f t="shared" si="1"/>
        <v>0</v>
      </c>
      <c r="V6" s="147">
        <f t="shared" si="1"/>
        <v>0</v>
      </c>
      <c r="W6" s="147">
        <f t="shared" si="1"/>
        <v>0</v>
      </c>
      <c r="X6" s="147">
        <f t="shared" si="1"/>
        <v>0</v>
      </c>
      <c r="Y6" s="147">
        <f t="shared" si="1"/>
        <v>0</v>
      </c>
      <c r="Z6" s="147">
        <f t="shared" si="1"/>
        <v>0</v>
      </c>
      <c r="AA6" s="147">
        <f t="shared" si="1"/>
        <v>0</v>
      </c>
      <c r="AB6" s="147">
        <f t="shared" si="1"/>
        <v>0</v>
      </c>
      <c r="AC6" s="147">
        <f t="shared" si="1"/>
        <v>0</v>
      </c>
      <c r="AD6" s="147">
        <f t="shared" si="1"/>
        <v>0</v>
      </c>
      <c r="AE6" s="147">
        <f t="shared" si="1"/>
        <v>0</v>
      </c>
      <c r="AF6" s="147">
        <f t="shared" si="1"/>
        <v>0</v>
      </c>
      <c r="AG6" s="147">
        <f t="shared" si="1"/>
        <v>0</v>
      </c>
      <c r="AH6" s="147">
        <f t="shared" si="1"/>
        <v>0</v>
      </c>
      <c r="AI6" s="147">
        <f t="shared" si="1"/>
        <v>0</v>
      </c>
      <c r="AJ6" s="147">
        <f t="shared" si="1"/>
        <v>0</v>
      </c>
      <c r="AK6" s="147">
        <f t="shared" si="1"/>
        <v>0</v>
      </c>
      <c r="AL6" s="147">
        <f t="shared" si="1"/>
        <v>0</v>
      </c>
      <c r="AM6" s="147">
        <f t="shared" si="1"/>
        <v>0</v>
      </c>
      <c r="AN6" s="147">
        <f t="shared" si="1"/>
        <v>0</v>
      </c>
      <c r="AO6" s="147">
        <f t="shared" si="1"/>
        <v>0</v>
      </c>
      <c r="AP6" s="147">
        <f t="shared" si="1"/>
        <v>0</v>
      </c>
      <c r="AQ6" s="147">
        <f t="shared" si="1"/>
        <v>0</v>
      </c>
      <c r="AR6" s="147">
        <f t="shared" si="1"/>
        <v>0</v>
      </c>
      <c r="AS6" s="147">
        <f t="shared" si="1"/>
        <v>0</v>
      </c>
      <c r="AT6" s="147">
        <f t="shared" si="1"/>
        <v>0</v>
      </c>
      <c r="AU6" s="147">
        <f t="shared" si="1"/>
        <v>0</v>
      </c>
      <c r="AV6" s="147">
        <f t="shared" si="1"/>
        <v>0</v>
      </c>
      <c r="AW6" s="147">
        <f t="shared" si="1"/>
        <v>0</v>
      </c>
      <c r="AX6" s="147">
        <f t="shared" si="1"/>
        <v>0</v>
      </c>
      <c r="AY6" s="147">
        <f t="shared" si="1"/>
        <v>0</v>
      </c>
      <c r="AZ6" s="147">
        <f t="shared" si="1"/>
        <v>0</v>
      </c>
      <c r="BA6" s="148">
        <f t="shared" si="1"/>
        <v>0</v>
      </c>
      <c r="BJ6" s="84"/>
    </row>
    <row r="7" spans="1:256" s="13" customFormat="1" ht="42" customHeight="1" thickBot="1" x14ac:dyDescent="0.35">
      <c r="A7" s="176" t="s">
        <v>68</v>
      </c>
      <c r="B7" s="177"/>
      <c r="C7" s="177"/>
      <c r="D7" s="177"/>
      <c r="E7" s="177"/>
      <c r="F7" s="177"/>
      <c r="G7" s="159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2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2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2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2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2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2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2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2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2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2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2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2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2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2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2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2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2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2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2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2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2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2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2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2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2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2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2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2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2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2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2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2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2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2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2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2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2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2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2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/4IiGG2N5LUZJYr0IEY3sZ3aq/8lccOdrtf28/W6AC1eNfq5mj27wjbJcthqmYHRtHlIMcRxSrBz/qGcUehV7g==" saltValue="/4Kwcd4iV7mNfcF7xfg4BQ==" spinCount="100000" sheet="1" selectLockedCells="1" pivotTables="0"/>
  <dataConsolidate/>
  <mergeCells count="16">
    <mergeCell ref="A7:F7"/>
    <mergeCell ref="F8:G8"/>
    <mergeCell ref="A1:AK1"/>
    <mergeCell ref="A2:AK2"/>
    <mergeCell ref="A3:AK3"/>
    <mergeCell ref="A4:D4"/>
    <mergeCell ref="A5:D5"/>
    <mergeCell ref="HO1:IV1"/>
    <mergeCell ref="E6:G6"/>
    <mergeCell ref="AL1:BV1"/>
    <mergeCell ref="BW1:DG1"/>
    <mergeCell ref="DH1:ER1"/>
    <mergeCell ref="ES1:GC1"/>
    <mergeCell ref="GD1:HN1"/>
    <mergeCell ref="E4:G4"/>
    <mergeCell ref="E5:G5"/>
  </mergeCells>
  <conditionalFormatting sqref="H9:BA48">
    <cfRule type="containsText" dxfId="23" priority="1" stopIfTrue="1" operator="containsText" text=" ">
      <formula>NOT(ISERROR(SEARCH(" ",H9)))</formula>
    </cfRule>
    <cfRule type="cellIs" dxfId="22" priority="2" operator="equal">
      <formula>"N"</formula>
    </cfRule>
  </conditionalFormatting>
  <conditionalFormatting sqref="A9:B48 D9:BA48">
    <cfRule type="expression" dxfId="21" priority="3">
      <formula>LEFT($F9,13)="*** Pause ***"</formula>
    </cfRule>
    <cfRule type="expression" dxfId="20" priority="4">
      <formula>LEFT($F9,3)="***"</formula>
    </cfRule>
  </conditionalFormatting>
  <dataValidations count="1">
    <dataValidation type="list" allowBlank="1" showInputMessage="1" showErrorMessage="1" sqref="F9:F48" xr:uid="{6F5FB069-D2D8-40E3-8E43-676DF08B3BCB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4022E"/>
    <pageSetUpPr fitToPage="1"/>
  </sheetPr>
  <dimension ref="A1:IV78"/>
  <sheetViews>
    <sheetView showGridLines="0" showZeros="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H9" sqref="H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BA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si="0"/>
        <v>0</v>
      </c>
      <c r="AU4" s="44">
        <f t="shared" si="0"/>
        <v>0</v>
      </c>
      <c r="AV4" s="44">
        <f t="shared" si="0"/>
        <v>0</v>
      </c>
      <c r="AW4" s="44">
        <f t="shared" si="0"/>
        <v>0</v>
      </c>
      <c r="AX4" s="44">
        <f t="shared" si="0"/>
        <v>0</v>
      </c>
      <c r="AY4" s="44">
        <f t="shared" si="0"/>
        <v>0</v>
      </c>
      <c r="AZ4" s="44">
        <f t="shared" si="0"/>
        <v>0</v>
      </c>
      <c r="BA4" s="44">
        <f t="shared" si="0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BA6" si="1">ROUNDUP((HOUR(H5)*60+MINUTE(H5))/30,0)</f>
        <v>0</v>
      </c>
      <c r="I6" s="146">
        <f t="shared" si="1"/>
        <v>0</v>
      </c>
      <c r="J6" s="146">
        <f t="shared" si="1"/>
        <v>0</v>
      </c>
      <c r="K6" s="146">
        <f t="shared" si="1"/>
        <v>0</v>
      </c>
      <c r="L6" s="146">
        <f t="shared" si="1"/>
        <v>0</v>
      </c>
      <c r="M6" s="146">
        <f t="shared" si="1"/>
        <v>0</v>
      </c>
      <c r="N6" s="147">
        <f t="shared" si="1"/>
        <v>0</v>
      </c>
      <c r="O6" s="147">
        <f t="shared" si="1"/>
        <v>0</v>
      </c>
      <c r="P6" s="147">
        <f t="shared" si="1"/>
        <v>0</v>
      </c>
      <c r="Q6" s="147">
        <f t="shared" si="1"/>
        <v>0</v>
      </c>
      <c r="R6" s="147">
        <f t="shared" si="1"/>
        <v>0</v>
      </c>
      <c r="S6" s="147">
        <f t="shared" si="1"/>
        <v>0</v>
      </c>
      <c r="T6" s="147">
        <f t="shared" si="1"/>
        <v>0</v>
      </c>
      <c r="U6" s="147">
        <f t="shared" si="1"/>
        <v>0</v>
      </c>
      <c r="V6" s="147">
        <f t="shared" si="1"/>
        <v>0</v>
      </c>
      <c r="W6" s="147">
        <f t="shared" si="1"/>
        <v>0</v>
      </c>
      <c r="X6" s="147">
        <f t="shared" si="1"/>
        <v>0</v>
      </c>
      <c r="Y6" s="147">
        <f t="shared" si="1"/>
        <v>0</v>
      </c>
      <c r="Z6" s="147">
        <f t="shared" si="1"/>
        <v>0</v>
      </c>
      <c r="AA6" s="147">
        <f t="shared" si="1"/>
        <v>0</v>
      </c>
      <c r="AB6" s="147">
        <f t="shared" si="1"/>
        <v>0</v>
      </c>
      <c r="AC6" s="147">
        <f t="shared" si="1"/>
        <v>0</v>
      </c>
      <c r="AD6" s="147">
        <f t="shared" si="1"/>
        <v>0</v>
      </c>
      <c r="AE6" s="147">
        <f t="shared" si="1"/>
        <v>0</v>
      </c>
      <c r="AF6" s="147">
        <f t="shared" si="1"/>
        <v>0</v>
      </c>
      <c r="AG6" s="147">
        <f t="shared" si="1"/>
        <v>0</v>
      </c>
      <c r="AH6" s="147">
        <f t="shared" si="1"/>
        <v>0</v>
      </c>
      <c r="AI6" s="147">
        <f t="shared" si="1"/>
        <v>0</v>
      </c>
      <c r="AJ6" s="147">
        <f t="shared" si="1"/>
        <v>0</v>
      </c>
      <c r="AK6" s="147">
        <f t="shared" si="1"/>
        <v>0</v>
      </c>
      <c r="AL6" s="147">
        <f t="shared" si="1"/>
        <v>0</v>
      </c>
      <c r="AM6" s="147">
        <f t="shared" si="1"/>
        <v>0</v>
      </c>
      <c r="AN6" s="147">
        <f t="shared" si="1"/>
        <v>0</v>
      </c>
      <c r="AO6" s="147">
        <f t="shared" si="1"/>
        <v>0</v>
      </c>
      <c r="AP6" s="147">
        <f t="shared" si="1"/>
        <v>0</v>
      </c>
      <c r="AQ6" s="147">
        <f t="shared" si="1"/>
        <v>0</v>
      </c>
      <c r="AR6" s="147">
        <f t="shared" si="1"/>
        <v>0</v>
      </c>
      <c r="AS6" s="147">
        <f t="shared" si="1"/>
        <v>0</v>
      </c>
      <c r="AT6" s="147">
        <f t="shared" si="1"/>
        <v>0</v>
      </c>
      <c r="AU6" s="147">
        <f t="shared" si="1"/>
        <v>0</v>
      </c>
      <c r="AV6" s="147">
        <f t="shared" si="1"/>
        <v>0</v>
      </c>
      <c r="AW6" s="147">
        <f t="shared" si="1"/>
        <v>0</v>
      </c>
      <c r="AX6" s="147">
        <f t="shared" si="1"/>
        <v>0</v>
      </c>
      <c r="AY6" s="147">
        <f t="shared" si="1"/>
        <v>0</v>
      </c>
      <c r="AZ6" s="147">
        <f t="shared" si="1"/>
        <v>0</v>
      </c>
      <c r="BA6" s="148">
        <f t="shared" si="1"/>
        <v>0</v>
      </c>
      <c r="BJ6" s="84"/>
    </row>
    <row r="7" spans="1:256" s="13" customFormat="1" ht="42" customHeight="1" thickBot="1" x14ac:dyDescent="0.35">
      <c r="A7" s="176" t="s">
        <v>69</v>
      </c>
      <c r="B7" s="177"/>
      <c r="C7" s="177"/>
      <c r="D7" s="177"/>
      <c r="E7" s="177"/>
      <c r="F7" s="177"/>
      <c r="G7" s="159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2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2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2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2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2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2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2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2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2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2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2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2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2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2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2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2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2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2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2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2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2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2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2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2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2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2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2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2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2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2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2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2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2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2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2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2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2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2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2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YXrPS3j5VIhRkTfg5x2NIFUgKR6ldDWxZnXWygnyqj1/6S43QYaN8vO0GI+VWbot9QCtg9C8fRTTByOc0zaxdA==" saltValue="S+9QKZSSu11okF+F3IVIow==" spinCount="100000" sheet="1" selectLockedCells="1" pivotTables="0"/>
  <dataConsolidate/>
  <mergeCells count="16">
    <mergeCell ref="A7:F7"/>
    <mergeCell ref="F8:G8"/>
    <mergeCell ref="A1:AK1"/>
    <mergeCell ref="A2:AK2"/>
    <mergeCell ref="A3:AK3"/>
    <mergeCell ref="A4:D4"/>
    <mergeCell ref="A5:D5"/>
    <mergeCell ref="HO1:IV1"/>
    <mergeCell ref="E6:G6"/>
    <mergeCell ref="AL1:BV1"/>
    <mergeCell ref="BW1:DG1"/>
    <mergeCell ref="DH1:ER1"/>
    <mergeCell ref="ES1:GC1"/>
    <mergeCell ref="GD1:HN1"/>
    <mergeCell ref="E4:G4"/>
    <mergeCell ref="E5:G5"/>
  </mergeCells>
  <conditionalFormatting sqref="H9:BA48">
    <cfRule type="containsText" dxfId="19" priority="1" stopIfTrue="1" operator="containsText" text=" ">
      <formula>NOT(ISERROR(SEARCH(" ",H9)))</formula>
    </cfRule>
    <cfRule type="cellIs" dxfId="18" priority="2" operator="equal">
      <formula>"N"</formula>
    </cfRule>
  </conditionalFormatting>
  <conditionalFormatting sqref="A9:B48 D9:BA48">
    <cfRule type="expression" dxfId="17" priority="3">
      <formula>LEFT($F9,13)="*** Pause ***"</formula>
    </cfRule>
    <cfRule type="expression" dxfId="16" priority="4">
      <formula>LEFT($F9,3)="***"</formula>
    </cfRule>
  </conditionalFormatting>
  <dataValidations count="1">
    <dataValidation type="list" allowBlank="1" showInputMessage="1" showErrorMessage="1" sqref="F9:F48" xr:uid="{3EE8E1D6-2A78-4863-A167-50A71A887274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4022E"/>
    <pageSetUpPr fitToPage="1"/>
  </sheetPr>
  <dimension ref="A1:IV78"/>
  <sheetViews>
    <sheetView showGridLines="0" showZeros="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H9" sqref="H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BA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si="0"/>
        <v>0</v>
      </c>
      <c r="AU4" s="44">
        <f t="shared" si="0"/>
        <v>0</v>
      </c>
      <c r="AV4" s="44">
        <f t="shared" si="0"/>
        <v>0</v>
      </c>
      <c r="AW4" s="44">
        <f t="shared" si="0"/>
        <v>0</v>
      </c>
      <c r="AX4" s="44">
        <f t="shared" si="0"/>
        <v>0</v>
      </c>
      <c r="AY4" s="44">
        <f t="shared" si="0"/>
        <v>0</v>
      </c>
      <c r="AZ4" s="44">
        <f t="shared" si="0"/>
        <v>0</v>
      </c>
      <c r="BA4" s="44">
        <f t="shared" si="0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BA6" si="1">ROUNDUP((HOUR(H5)*60+MINUTE(H5))/30,0)</f>
        <v>0</v>
      </c>
      <c r="I6" s="146">
        <f t="shared" si="1"/>
        <v>0</v>
      </c>
      <c r="J6" s="146">
        <f t="shared" si="1"/>
        <v>0</v>
      </c>
      <c r="K6" s="146">
        <f t="shared" si="1"/>
        <v>0</v>
      </c>
      <c r="L6" s="146">
        <f t="shared" si="1"/>
        <v>0</v>
      </c>
      <c r="M6" s="146">
        <f t="shared" si="1"/>
        <v>0</v>
      </c>
      <c r="N6" s="147">
        <f t="shared" si="1"/>
        <v>0</v>
      </c>
      <c r="O6" s="147">
        <f t="shared" si="1"/>
        <v>0</v>
      </c>
      <c r="P6" s="147">
        <f t="shared" si="1"/>
        <v>0</v>
      </c>
      <c r="Q6" s="147">
        <f t="shared" si="1"/>
        <v>0</v>
      </c>
      <c r="R6" s="147">
        <f t="shared" si="1"/>
        <v>0</v>
      </c>
      <c r="S6" s="147">
        <f t="shared" si="1"/>
        <v>0</v>
      </c>
      <c r="T6" s="147">
        <f t="shared" si="1"/>
        <v>0</v>
      </c>
      <c r="U6" s="147">
        <f t="shared" si="1"/>
        <v>0</v>
      </c>
      <c r="V6" s="147">
        <f t="shared" si="1"/>
        <v>0</v>
      </c>
      <c r="W6" s="147">
        <f t="shared" si="1"/>
        <v>0</v>
      </c>
      <c r="X6" s="147">
        <f t="shared" si="1"/>
        <v>0</v>
      </c>
      <c r="Y6" s="147">
        <f t="shared" si="1"/>
        <v>0</v>
      </c>
      <c r="Z6" s="147">
        <f t="shared" si="1"/>
        <v>0</v>
      </c>
      <c r="AA6" s="147">
        <f t="shared" si="1"/>
        <v>0</v>
      </c>
      <c r="AB6" s="147">
        <f t="shared" si="1"/>
        <v>0</v>
      </c>
      <c r="AC6" s="147">
        <f t="shared" si="1"/>
        <v>0</v>
      </c>
      <c r="AD6" s="147">
        <f t="shared" si="1"/>
        <v>0</v>
      </c>
      <c r="AE6" s="147">
        <f t="shared" si="1"/>
        <v>0</v>
      </c>
      <c r="AF6" s="147">
        <f t="shared" si="1"/>
        <v>0</v>
      </c>
      <c r="AG6" s="147">
        <f t="shared" si="1"/>
        <v>0</v>
      </c>
      <c r="AH6" s="147">
        <f t="shared" si="1"/>
        <v>0</v>
      </c>
      <c r="AI6" s="147">
        <f t="shared" si="1"/>
        <v>0</v>
      </c>
      <c r="AJ6" s="147">
        <f t="shared" si="1"/>
        <v>0</v>
      </c>
      <c r="AK6" s="147">
        <f t="shared" si="1"/>
        <v>0</v>
      </c>
      <c r="AL6" s="147">
        <f t="shared" si="1"/>
        <v>0</v>
      </c>
      <c r="AM6" s="147">
        <f t="shared" si="1"/>
        <v>0</v>
      </c>
      <c r="AN6" s="147">
        <f t="shared" si="1"/>
        <v>0</v>
      </c>
      <c r="AO6" s="147">
        <f t="shared" si="1"/>
        <v>0</v>
      </c>
      <c r="AP6" s="147">
        <f t="shared" si="1"/>
        <v>0</v>
      </c>
      <c r="AQ6" s="147">
        <f t="shared" si="1"/>
        <v>0</v>
      </c>
      <c r="AR6" s="147">
        <f t="shared" si="1"/>
        <v>0</v>
      </c>
      <c r="AS6" s="147">
        <f t="shared" si="1"/>
        <v>0</v>
      </c>
      <c r="AT6" s="147">
        <f t="shared" si="1"/>
        <v>0</v>
      </c>
      <c r="AU6" s="147">
        <f t="shared" si="1"/>
        <v>0</v>
      </c>
      <c r="AV6" s="147">
        <f t="shared" si="1"/>
        <v>0</v>
      </c>
      <c r="AW6" s="147">
        <f t="shared" si="1"/>
        <v>0</v>
      </c>
      <c r="AX6" s="147">
        <f t="shared" si="1"/>
        <v>0</v>
      </c>
      <c r="AY6" s="147">
        <f t="shared" si="1"/>
        <v>0</v>
      </c>
      <c r="AZ6" s="147">
        <f t="shared" si="1"/>
        <v>0</v>
      </c>
      <c r="BA6" s="148">
        <f t="shared" si="1"/>
        <v>0</v>
      </c>
      <c r="BJ6" s="84"/>
    </row>
    <row r="7" spans="1:256" s="13" customFormat="1" ht="42" customHeight="1" thickBot="1" x14ac:dyDescent="0.35">
      <c r="A7" s="176" t="s">
        <v>70</v>
      </c>
      <c r="B7" s="177"/>
      <c r="C7" s="177"/>
      <c r="D7" s="177"/>
      <c r="E7" s="177"/>
      <c r="F7" s="177"/>
      <c r="G7" s="159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2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2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2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2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2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2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2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2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2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2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2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2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2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2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2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2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2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2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2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2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2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2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2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2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2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2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2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2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2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2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2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2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2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2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2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2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2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2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2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RWDBxAfr1x5XetcDHXwj5JTlaNIWdrI41sJNbB0UojmnfPe6robVUVtNiDEHPpkgSOoeAIcsEy57QJYJY8Qqog==" saltValue="NQg/TSjx8r73GvIVN6fdQg==" spinCount="100000" sheet="1" selectLockedCells="1" pivotTables="0"/>
  <dataConsolidate/>
  <mergeCells count="16">
    <mergeCell ref="A7:F7"/>
    <mergeCell ref="F8:G8"/>
    <mergeCell ref="A1:AK1"/>
    <mergeCell ref="A2:AK2"/>
    <mergeCell ref="A3:AK3"/>
    <mergeCell ref="A4:D4"/>
    <mergeCell ref="A5:D5"/>
    <mergeCell ref="HO1:IV1"/>
    <mergeCell ref="E6:G6"/>
    <mergeCell ref="AL1:BV1"/>
    <mergeCell ref="BW1:DG1"/>
    <mergeCell ref="DH1:ER1"/>
    <mergeCell ref="ES1:GC1"/>
    <mergeCell ref="GD1:HN1"/>
    <mergeCell ref="E4:G4"/>
    <mergeCell ref="E5:G5"/>
  </mergeCells>
  <conditionalFormatting sqref="H9:BA48">
    <cfRule type="containsText" dxfId="15" priority="1" stopIfTrue="1" operator="containsText" text=" ">
      <formula>NOT(ISERROR(SEARCH(" ",H9)))</formula>
    </cfRule>
    <cfRule type="cellIs" dxfId="14" priority="2" operator="equal">
      <formula>"N"</formula>
    </cfRule>
  </conditionalFormatting>
  <conditionalFormatting sqref="A9:B48 D9:BA48">
    <cfRule type="expression" dxfId="13" priority="3">
      <formula>LEFT($F9,13)="*** Pause ***"</formula>
    </cfRule>
    <cfRule type="expression" dxfId="12" priority="4">
      <formula>LEFT($F9,3)="***"</formula>
    </cfRule>
  </conditionalFormatting>
  <dataValidations count="1">
    <dataValidation type="list" allowBlank="1" showInputMessage="1" showErrorMessage="1" sqref="F9:F48" xr:uid="{D0CA1077-C974-47E1-B2E4-5D6FC37A3A13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4022E"/>
    <pageSetUpPr fitToPage="1"/>
  </sheetPr>
  <dimension ref="A1:IV78"/>
  <sheetViews>
    <sheetView showGridLines="0" showZeros="0" zoomScaleNormal="100" workbookViewId="0">
      <pane xSplit="7" ySplit="8" topLeftCell="H9" activePane="bottomRight" state="frozen"/>
      <selection activeCell="B4" sqref="B4"/>
      <selection pane="topRight" activeCell="B4" sqref="B4"/>
      <selection pane="bottomLeft" activeCell="B4" sqref="B4"/>
      <selection pane="bottomRight" activeCell="H9" sqref="H9"/>
    </sheetView>
  </sheetViews>
  <sheetFormatPr baseColWidth="10" defaultRowHeight="15" x14ac:dyDescent="0.3"/>
  <cols>
    <col min="1" max="2" width="6.7109375" customWidth="1"/>
    <col min="3" max="3" width="7.7109375" customWidth="1"/>
    <col min="4" max="4" width="5.28515625" customWidth="1"/>
    <col min="5" max="5" width="25.7109375" customWidth="1"/>
    <col min="6" max="6" width="20.7109375" style="11" customWidth="1"/>
    <col min="7" max="7" width="2.7109375" style="11" customWidth="1"/>
    <col min="8" max="53" width="5.7109375" customWidth="1"/>
    <col min="54" max="54" width="1.7109375" customWidth="1"/>
    <col min="61" max="61" width="11.5703125" customWidth="1"/>
    <col min="62" max="62" width="22.28515625" style="74" bestFit="1" customWidth="1"/>
  </cols>
  <sheetData>
    <row r="1" spans="1:256" s="38" customFormat="1" ht="23.25" x14ac:dyDescent="0.35">
      <c r="A1" s="180">
        <f>'PANORAMA EVENEMENT'!B2</f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s="9" customFormat="1" ht="18.75" x14ac:dyDescent="0.25">
      <c r="A2" s="180">
        <f>'PANORAMA EVENEMENT'!B4</f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J2" s="40"/>
    </row>
    <row r="3" spans="1:256" s="42" customFormat="1" ht="9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J3" s="43"/>
    </row>
    <row r="4" spans="1:256" s="11" customFormat="1" ht="15" customHeight="1" x14ac:dyDescent="0.3">
      <c r="A4" s="181" t="s">
        <v>100</v>
      </c>
      <c r="B4" s="182"/>
      <c r="C4" s="182"/>
      <c r="D4" s="183"/>
      <c r="E4" s="186" t="s">
        <v>60</v>
      </c>
      <c r="F4" s="186"/>
      <c r="G4" s="187"/>
      <c r="H4" s="44">
        <f>SUMIF(H9:H48,"&lt;&gt;"&amp;"",$C$9:$C$48)-SUMIF(H9:H48,"N",$C$9:$C$48)</f>
        <v>0</v>
      </c>
      <c r="I4" s="44">
        <f t="shared" ref="I4:BA4" si="0">SUMIF(I9:I48,"&lt;&gt;"&amp;"",$C$9:$C$48)-SUMIF(I9:I48,"N",$C$9:$C$48)</f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0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  <c r="V4" s="44">
        <f t="shared" si="0"/>
        <v>0</v>
      </c>
      <c r="W4" s="44">
        <f t="shared" si="0"/>
        <v>0</v>
      </c>
      <c r="X4" s="44">
        <f t="shared" si="0"/>
        <v>0</v>
      </c>
      <c r="Y4" s="44">
        <f t="shared" si="0"/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 t="shared" si="0"/>
        <v>0</v>
      </c>
      <c r="AH4" s="44">
        <f t="shared" si="0"/>
        <v>0</v>
      </c>
      <c r="AI4" s="44">
        <f t="shared" si="0"/>
        <v>0</v>
      </c>
      <c r="AJ4" s="44">
        <f t="shared" si="0"/>
        <v>0</v>
      </c>
      <c r="AK4" s="44">
        <f t="shared" si="0"/>
        <v>0</v>
      </c>
      <c r="AL4" s="44">
        <f t="shared" si="0"/>
        <v>0</v>
      </c>
      <c r="AM4" s="44">
        <f t="shared" si="0"/>
        <v>0</v>
      </c>
      <c r="AN4" s="44">
        <f t="shared" si="0"/>
        <v>0</v>
      </c>
      <c r="AO4" s="44">
        <f t="shared" si="0"/>
        <v>0</v>
      </c>
      <c r="AP4" s="44">
        <f t="shared" si="0"/>
        <v>0</v>
      </c>
      <c r="AQ4" s="44">
        <f t="shared" si="0"/>
        <v>0</v>
      </c>
      <c r="AR4" s="44">
        <f t="shared" si="0"/>
        <v>0</v>
      </c>
      <c r="AS4" s="44">
        <f t="shared" si="0"/>
        <v>0</v>
      </c>
      <c r="AT4" s="44">
        <f t="shared" si="0"/>
        <v>0</v>
      </c>
      <c r="AU4" s="44">
        <f t="shared" si="0"/>
        <v>0</v>
      </c>
      <c r="AV4" s="44">
        <f t="shared" si="0"/>
        <v>0</v>
      </c>
      <c r="AW4" s="44">
        <f t="shared" si="0"/>
        <v>0</v>
      </c>
      <c r="AX4" s="44">
        <f t="shared" si="0"/>
        <v>0</v>
      </c>
      <c r="AY4" s="44">
        <f t="shared" si="0"/>
        <v>0</v>
      </c>
      <c r="AZ4" s="44">
        <f t="shared" si="0"/>
        <v>0</v>
      </c>
      <c r="BA4" s="44">
        <f t="shared" si="0"/>
        <v>0</v>
      </c>
      <c r="BJ4" s="45"/>
    </row>
    <row r="5" spans="1:256" s="11" customFormat="1" ht="15.75" thickBot="1" x14ac:dyDescent="0.35">
      <c r="A5" s="188" t="str">
        <f>'PANORAMA EVENEMENT'!E18</f>
        <v>v1 du 03/02/2023 - 07h30</v>
      </c>
      <c r="B5" s="189"/>
      <c r="C5" s="189"/>
      <c r="D5" s="190"/>
      <c r="E5" s="186" t="s">
        <v>102</v>
      </c>
      <c r="F5" s="186"/>
      <c r="G5" s="187"/>
      <c r="H5" s="46">
        <f>IF(H4&gt;MAPPING!$A$45,MAPPING!$A$45,H4)</f>
        <v>0</v>
      </c>
      <c r="I5" s="46">
        <f>IF(I4&gt;MAPPING!$A$45,MAPPING!$A$45,I4)</f>
        <v>0</v>
      </c>
      <c r="J5" s="46">
        <f>IF(J4&gt;MAPPING!$A$45,MAPPING!$A$45,J4)</f>
        <v>0</v>
      </c>
      <c r="K5" s="46">
        <f>IF(K4&gt;MAPPING!$A$45,MAPPING!$A$45,K4)</f>
        <v>0</v>
      </c>
      <c r="L5" s="46">
        <f>IF(L4&gt;MAPPING!$A$45,MAPPING!$A$45,L4)</f>
        <v>0</v>
      </c>
      <c r="M5" s="46">
        <f>IF(M4&gt;MAPPING!$A$45,MAPPING!$A$45,M4)</f>
        <v>0</v>
      </c>
      <c r="N5" s="47">
        <f>IF(N4&gt;MAPPING!$A$45,MAPPING!$A$45,N4)</f>
        <v>0</v>
      </c>
      <c r="O5" s="47">
        <f>IF(O4&gt;MAPPING!$A$45,MAPPING!$A$45,O4)</f>
        <v>0</v>
      </c>
      <c r="P5" s="47">
        <f>IF(P4&gt;MAPPING!$A$45,MAPPING!$A$45,P4)</f>
        <v>0</v>
      </c>
      <c r="Q5" s="47">
        <f>IF(Q4&gt;MAPPING!$A$45,MAPPING!$A$45,Q4)</f>
        <v>0</v>
      </c>
      <c r="R5" s="47">
        <f>IF(R4&gt;MAPPING!$A$45,MAPPING!$A$45,R4)</f>
        <v>0</v>
      </c>
      <c r="S5" s="47">
        <f>IF(S4&gt;MAPPING!$A$45,MAPPING!$A$45,S4)</f>
        <v>0</v>
      </c>
      <c r="T5" s="47">
        <f>IF(T4&gt;MAPPING!$A$45,MAPPING!$A$45,T4)</f>
        <v>0</v>
      </c>
      <c r="U5" s="47">
        <f>IF(U4&gt;MAPPING!$A$45,MAPPING!$A$45,U4)</f>
        <v>0</v>
      </c>
      <c r="V5" s="47">
        <f>IF(V4&gt;MAPPING!$A$45,MAPPING!$A$45,V4)</f>
        <v>0</v>
      </c>
      <c r="W5" s="47">
        <f>IF(W4&gt;MAPPING!$A$45,MAPPING!$A$45,W4)</f>
        <v>0</v>
      </c>
      <c r="X5" s="47">
        <f>IF(X4&gt;MAPPING!$A$45,MAPPING!$A$45,X4)</f>
        <v>0</v>
      </c>
      <c r="Y5" s="47">
        <f>IF(Y4&gt;MAPPING!$A$45,MAPPING!$A$45,Y4)</f>
        <v>0</v>
      </c>
      <c r="Z5" s="47">
        <f>IF(Z4&gt;MAPPING!$A$45,MAPPING!$A$45,Z4)</f>
        <v>0</v>
      </c>
      <c r="AA5" s="47">
        <f>IF(AA4&gt;MAPPING!$A$45,MAPPING!$A$45,AA4)</f>
        <v>0</v>
      </c>
      <c r="AB5" s="47">
        <f>IF(AB4&gt;MAPPING!$A$45,MAPPING!$A$45,AB4)</f>
        <v>0</v>
      </c>
      <c r="AC5" s="47">
        <f>IF(AC4&gt;MAPPING!$A$45,MAPPING!$A$45,AC4)</f>
        <v>0</v>
      </c>
      <c r="AD5" s="47">
        <f>IF(AD4&gt;MAPPING!$A$45,MAPPING!$A$45,AD4)</f>
        <v>0</v>
      </c>
      <c r="AE5" s="47">
        <f>IF(AE4&gt;MAPPING!$A$45,MAPPING!$A$45,AE4)</f>
        <v>0</v>
      </c>
      <c r="AF5" s="47">
        <f>IF(AF4&gt;MAPPING!$A$45,MAPPING!$A$45,AF4)</f>
        <v>0</v>
      </c>
      <c r="AG5" s="47">
        <f>IF(AG4&gt;MAPPING!$A$45,MAPPING!$A$45,AG4)</f>
        <v>0</v>
      </c>
      <c r="AH5" s="47">
        <f>IF(AH4&gt;MAPPING!$A$45,MAPPING!$A$45,AH4)</f>
        <v>0</v>
      </c>
      <c r="AI5" s="47">
        <f>IF(AI4&gt;MAPPING!$A$45,MAPPING!$A$45,AI4)</f>
        <v>0</v>
      </c>
      <c r="AJ5" s="47">
        <f>IF(AJ4&gt;MAPPING!$A$45,MAPPING!$A$45,AJ4)</f>
        <v>0</v>
      </c>
      <c r="AK5" s="47">
        <f>IF(AK4&gt;MAPPING!$A$45,MAPPING!$A$45,AK4)</f>
        <v>0</v>
      </c>
      <c r="AL5" s="47">
        <f>IF(AL4&gt;MAPPING!$A$45,MAPPING!$A$45,AL4)</f>
        <v>0</v>
      </c>
      <c r="AM5" s="47">
        <f>IF(AM4&gt;MAPPING!$A$45,MAPPING!$A$45,AM4)</f>
        <v>0</v>
      </c>
      <c r="AN5" s="47">
        <f>IF(AN4&gt;MAPPING!$A$45,MAPPING!$A$45,AN4)</f>
        <v>0</v>
      </c>
      <c r="AO5" s="47">
        <f>IF(AO4&gt;MAPPING!$A$45,MAPPING!$A$45,AO4)</f>
        <v>0</v>
      </c>
      <c r="AP5" s="47">
        <f>IF(AP4&gt;MAPPING!$A$45,MAPPING!$A$45,AP4)</f>
        <v>0</v>
      </c>
      <c r="AQ5" s="47">
        <f>IF(AQ4&gt;MAPPING!$A$45,MAPPING!$A$45,AQ4)</f>
        <v>0</v>
      </c>
      <c r="AR5" s="47">
        <f>IF(AR4&gt;MAPPING!$A$45,MAPPING!$A$45,AR4)</f>
        <v>0</v>
      </c>
      <c r="AS5" s="47">
        <f>IF(AS4&gt;MAPPING!$A$45,MAPPING!$A$45,AS4)</f>
        <v>0</v>
      </c>
      <c r="AT5" s="47">
        <f>IF(AT4&gt;MAPPING!$A$45,MAPPING!$A$45,AT4)</f>
        <v>0</v>
      </c>
      <c r="AU5" s="47">
        <f>IF(AU4&gt;MAPPING!$A$45,MAPPING!$A$45,AU4)</f>
        <v>0</v>
      </c>
      <c r="AV5" s="47">
        <f>IF(AV4&gt;MAPPING!$A$45,MAPPING!$A$45,AV4)</f>
        <v>0</v>
      </c>
      <c r="AW5" s="47">
        <f>IF(AW4&gt;MAPPING!$A$45,MAPPING!$A$45,AW4)</f>
        <v>0</v>
      </c>
      <c r="AX5" s="47">
        <f>IF(AX4&gt;MAPPING!$A$45,MAPPING!$A$45,AX4)</f>
        <v>0</v>
      </c>
      <c r="AY5" s="47">
        <f>IF(AY4&gt;MAPPING!$A$45,MAPPING!$A$45,AY4)</f>
        <v>0</v>
      </c>
      <c r="AZ5" s="47">
        <f>IF(AZ4&gt;MAPPING!$A$45,MAPPING!$A$45,AZ4)</f>
        <v>0</v>
      </c>
      <c r="BA5" s="47">
        <f>IF(BA4&gt;MAPPING!$A$45,MAPPING!$A$45,BA4)</f>
        <v>0</v>
      </c>
      <c r="BJ5" s="45"/>
    </row>
    <row r="6" spans="1:256" s="48" customFormat="1" ht="17.25" thickBot="1" x14ac:dyDescent="0.3">
      <c r="A6" s="114"/>
      <c r="B6" s="114"/>
      <c r="C6" s="114"/>
      <c r="D6" s="114"/>
      <c r="E6" s="184" t="s">
        <v>101</v>
      </c>
      <c r="F6" s="184"/>
      <c r="G6" s="185"/>
      <c r="H6" s="145">
        <f t="shared" ref="H6:BA6" si="1">ROUNDUP((HOUR(H5)*60+MINUTE(H5))/30,0)</f>
        <v>0</v>
      </c>
      <c r="I6" s="146">
        <f t="shared" si="1"/>
        <v>0</v>
      </c>
      <c r="J6" s="146">
        <f t="shared" si="1"/>
        <v>0</v>
      </c>
      <c r="K6" s="146">
        <f t="shared" si="1"/>
        <v>0</v>
      </c>
      <c r="L6" s="146">
        <f t="shared" si="1"/>
        <v>0</v>
      </c>
      <c r="M6" s="146">
        <f t="shared" si="1"/>
        <v>0</v>
      </c>
      <c r="N6" s="147">
        <f t="shared" si="1"/>
        <v>0</v>
      </c>
      <c r="O6" s="147">
        <f t="shared" si="1"/>
        <v>0</v>
      </c>
      <c r="P6" s="147">
        <f t="shared" si="1"/>
        <v>0</v>
      </c>
      <c r="Q6" s="147">
        <f t="shared" si="1"/>
        <v>0</v>
      </c>
      <c r="R6" s="147">
        <f t="shared" si="1"/>
        <v>0</v>
      </c>
      <c r="S6" s="147">
        <f t="shared" si="1"/>
        <v>0</v>
      </c>
      <c r="T6" s="147">
        <f t="shared" si="1"/>
        <v>0</v>
      </c>
      <c r="U6" s="147">
        <f t="shared" si="1"/>
        <v>0</v>
      </c>
      <c r="V6" s="147">
        <f t="shared" si="1"/>
        <v>0</v>
      </c>
      <c r="W6" s="147">
        <f t="shared" si="1"/>
        <v>0</v>
      </c>
      <c r="X6" s="147">
        <f t="shared" si="1"/>
        <v>0</v>
      </c>
      <c r="Y6" s="147">
        <f t="shared" si="1"/>
        <v>0</v>
      </c>
      <c r="Z6" s="147">
        <f t="shared" si="1"/>
        <v>0</v>
      </c>
      <c r="AA6" s="147">
        <f t="shared" si="1"/>
        <v>0</v>
      </c>
      <c r="AB6" s="147">
        <f t="shared" si="1"/>
        <v>0</v>
      </c>
      <c r="AC6" s="147">
        <f t="shared" si="1"/>
        <v>0</v>
      </c>
      <c r="AD6" s="147">
        <f t="shared" si="1"/>
        <v>0</v>
      </c>
      <c r="AE6" s="147">
        <f t="shared" si="1"/>
        <v>0</v>
      </c>
      <c r="AF6" s="147">
        <f t="shared" si="1"/>
        <v>0</v>
      </c>
      <c r="AG6" s="147">
        <f t="shared" si="1"/>
        <v>0</v>
      </c>
      <c r="AH6" s="147">
        <f t="shared" si="1"/>
        <v>0</v>
      </c>
      <c r="AI6" s="147">
        <f t="shared" si="1"/>
        <v>0</v>
      </c>
      <c r="AJ6" s="147">
        <f t="shared" si="1"/>
        <v>0</v>
      </c>
      <c r="AK6" s="147">
        <f t="shared" si="1"/>
        <v>0</v>
      </c>
      <c r="AL6" s="147">
        <f t="shared" si="1"/>
        <v>0</v>
      </c>
      <c r="AM6" s="147">
        <f t="shared" si="1"/>
        <v>0</v>
      </c>
      <c r="AN6" s="147">
        <f t="shared" si="1"/>
        <v>0</v>
      </c>
      <c r="AO6" s="147">
        <f t="shared" si="1"/>
        <v>0</v>
      </c>
      <c r="AP6" s="147">
        <f t="shared" si="1"/>
        <v>0</v>
      </c>
      <c r="AQ6" s="147">
        <f t="shared" si="1"/>
        <v>0</v>
      </c>
      <c r="AR6" s="147">
        <f t="shared" si="1"/>
        <v>0</v>
      </c>
      <c r="AS6" s="147">
        <f t="shared" si="1"/>
        <v>0</v>
      </c>
      <c r="AT6" s="147">
        <f t="shared" si="1"/>
        <v>0</v>
      </c>
      <c r="AU6" s="147">
        <f t="shared" si="1"/>
        <v>0</v>
      </c>
      <c r="AV6" s="147">
        <f t="shared" si="1"/>
        <v>0</v>
      </c>
      <c r="AW6" s="147">
        <f t="shared" si="1"/>
        <v>0</v>
      </c>
      <c r="AX6" s="147">
        <f t="shared" si="1"/>
        <v>0</v>
      </c>
      <c r="AY6" s="147">
        <f t="shared" si="1"/>
        <v>0</v>
      </c>
      <c r="AZ6" s="147">
        <f t="shared" si="1"/>
        <v>0</v>
      </c>
      <c r="BA6" s="148">
        <f t="shared" si="1"/>
        <v>0</v>
      </c>
      <c r="BJ6" s="84"/>
    </row>
    <row r="7" spans="1:256" s="13" customFormat="1" ht="42" customHeight="1" thickBot="1" x14ac:dyDescent="0.35">
      <c r="A7" s="176" t="s">
        <v>71</v>
      </c>
      <c r="B7" s="177"/>
      <c r="C7" s="177"/>
      <c r="D7" s="177"/>
      <c r="E7" s="177"/>
      <c r="F7" s="177"/>
      <c r="G7" s="159"/>
      <c r="H7" s="122" t="str">
        <f>'PANORAMA JURY'!D5</f>
        <v/>
      </c>
      <c r="I7" s="123" t="str">
        <f>'PANORAMA JURY'!$D$6</f>
        <v/>
      </c>
      <c r="J7" s="123" t="str">
        <f>'PANORAMA JURY'!$D$7</f>
        <v/>
      </c>
      <c r="K7" s="123" t="str">
        <f>'PANORAMA JURY'!$D$8</f>
        <v/>
      </c>
      <c r="L7" s="123" t="str">
        <f>'PANORAMA JURY'!$D$9</f>
        <v/>
      </c>
      <c r="M7" s="123" t="str">
        <f>'PANORAMA JURY'!$D$10</f>
        <v/>
      </c>
      <c r="N7" s="124" t="str">
        <f>'PANORAMA JURY'!$D$11</f>
        <v/>
      </c>
      <c r="O7" s="124" t="str">
        <f>'PANORAMA JURY'!$D$12</f>
        <v/>
      </c>
      <c r="P7" s="124" t="str">
        <f>'PANORAMA JURY'!$D$13</f>
        <v/>
      </c>
      <c r="Q7" s="124" t="str">
        <f>'PANORAMA JURY'!$D$14</f>
        <v/>
      </c>
      <c r="R7" s="124" t="str">
        <f>'PANORAMA JURY'!$D$15</f>
        <v/>
      </c>
      <c r="S7" s="124" t="str">
        <f>'PANORAMA JURY'!$D$16</f>
        <v/>
      </c>
      <c r="T7" s="124" t="str">
        <f>'PANORAMA JURY'!$D$17</f>
        <v/>
      </c>
      <c r="U7" s="124" t="str">
        <f>'PANORAMA JURY'!$D$18</f>
        <v/>
      </c>
      <c r="V7" s="124" t="str">
        <f>'PANORAMA JURY'!$D$19</f>
        <v/>
      </c>
      <c r="W7" s="124" t="str">
        <f>'PANORAMA JURY'!$D$20</f>
        <v/>
      </c>
      <c r="X7" s="124" t="str">
        <f>'PANORAMA JURY'!$D$21</f>
        <v/>
      </c>
      <c r="Y7" s="124" t="str">
        <f>'PANORAMA JURY'!$D$22</f>
        <v/>
      </c>
      <c r="Z7" s="124" t="str">
        <f>'PANORAMA JURY'!$D$23</f>
        <v/>
      </c>
      <c r="AA7" s="124" t="str">
        <f>'PANORAMA JURY'!$D$24</f>
        <v/>
      </c>
      <c r="AB7" s="124" t="str">
        <f>'PANORAMA JURY'!$D$25</f>
        <v/>
      </c>
      <c r="AC7" s="124" t="str">
        <f>'PANORAMA JURY'!$D$26</f>
        <v/>
      </c>
      <c r="AD7" s="124" t="str">
        <f>'PANORAMA JURY'!$D$27</f>
        <v/>
      </c>
      <c r="AE7" s="124" t="str">
        <f>'PANORAMA JURY'!$D$28</f>
        <v/>
      </c>
      <c r="AF7" s="124" t="str">
        <f>'PANORAMA JURY'!$D$29</f>
        <v/>
      </c>
      <c r="AG7" s="124" t="str">
        <f>'PANORAMA JURY'!$D$30</f>
        <v/>
      </c>
      <c r="AH7" s="124" t="str">
        <f>'PANORAMA JURY'!$D$31</f>
        <v/>
      </c>
      <c r="AI7" s="124" t="str">
        <f>'PANORAMA JURY'!$D$32</f>
        <v/>
      </c>
      <c r="AJ7" s="124" t="str">
        <f>'PANORAMA JURY'!$D$33</f>
        <v/>
      </c>
      <c r="AK7" s="124" t="str">
        <f>'PANORAMA JURY'!$D$34</f>
        <v/>
      </c>
      <c r="AL7" s="124" t="str">
        <f>'PANORAMA JURY'!$D$35</f>
        <v/>
      </c>
      <c r="AM7" s="124" t="str">
        <f>'PANORAMA JURY'!$D$36</f>
        <v/>
      </c>
      <c r="AN7" s="124" t="str">
        <f>'PANORAMA JURY'!$D$37</f>
        <v/>
      </c>
      <c r="AO7" s="124" t="str">
        <f>'PANORAMA JURY'!$D$38</f>
        <v/>
      </c>
      <c r="AP7" s="124" t="str">
        <f>'PANORAMA JURY'!$D$39</f>
        <v/>
      </c>
      <c r="AQ7" s="124" t="str">
        <f>'PANORAMA JURY'!$D$40</f>
        <v/>
      </c>
      <c r="AR7" s="124" t="str">
        <f>'PANORAMA JURY'!$D$41</f>
        <v/>
      </c>
      <c r="AS7" s="124" t="str">
        <f>'PANORAMA JURY'!$D$42</f>
        <v/>
      </c>
      <c r="AT7" s="124" t="str">
        <f>'PANORAMA JURY'!$D$43</f>
        <v/>
      </c>
      <c r="AU7" s="124" t="str">
        <f>'PANORAMA JURY'!$D$44</f>
        <v/>
      </c>
      <c r="AV7" s="124" t="str">
        <f>'PANORAMA JURY'!$D$45</f>
        <v/>
      </c>
      <c r="AW7" s="124" t="str">
        <f>'PANORAMA JURY'!$D$46</f>
        <v/>
      </c>
      <c r="AX7" s="124" t="str">
        <f>'PANORAMA JURY'!$D$47</f>
        <v/>
      </c>
      <c r="AY7" s="124" t="str">
        <f>'PANORAMA JURY'!$D$48</f>
        <v/>
      </c>
      <c r="AZ7" s="124" t="str">
        <f>'PANORAMA JURY'!$D$49</f>
        <v/>
      </c>
      <c r="BA7" s="125" t="str">
        <f>'PANORAMA JURY'!$D$50</f>
        <v/>
      </c>
      <c r="BJ7" s="14"/>
    </row>
    <row r="8" spans="1:256" s="52" customFormat="1" ht="110.1" customHeight="1" thickBot="1" x14ac:dyDescent="0.25">
      <c r="A8" s="49" t="s">
        <v>62</v>
      </c>
      <c r="B8" s="50" t="s">
        <v>63</v>
      </c>
      <c r="C8" s="149" t="s">
        <v>64</v>
      </c>
      <c r="D8" s="50" t="s">
        <v>65</v>
      </c>
      <c r="E8" s="51" t="s">
        <v>66</v>
      </c>
      <c r="F8" s="178" t="s">
        <v>67</v>
      </c>
      <c r="G8" s="179"/>
      <c r="H8" s="132">
        <f>'PANORAMA JURY'!$B$5</f>
        <v>0</v>
      </c>
      <c r="I8" s="149">
        <f>'PANORAMA JURY'!$B$6</f>
        <v>0</v>
      </c>
      <c r="J8" s="149">
        <f>'PANORAMA JURY'!$B$7</f>
        <v>0</v>
      </c>
      <c r="K8" s="149">
        <f>'PANORAMA JURY'!$B$8</f>
        <v>0</v>
      </c>
      <c r="L8" s="149">
        <f>'PANORAMA JURY'!$B$9</f>
        <v>0</v>
      </c>
      <c r="M8" s="149">
        <f>'PANORAMA JURY'!$B$10</f>
        <v>0</v>
      </c>
      <c r="N8" s="149">
        <f>'PANORAMA JURY'!$B$11</f>
        <v>0</v>
      </c>
      <c r="O8" s="149">
        <f>'PANORAMA JURY'!$B$12</f>
        <v>0</v>
      </c>
      <c r="P8" s="149">
        <f>'PANORAMA JURY'!$B$13</f>
        <v>0</v>
      </c>
      <c r="Q8" s="149">
        <f>'PANORAMA JURY'!$B$14</f>
        <v>0</v>
      </c>
      <c r="R8" s="149">
        <f>'PANORAMA JURY'!$B$15</f>
        <v>0</v>
      </c>
      <c r="S8" s="149">
        <f>'PANORAMA JURY'!$B$16</f>
        <v>0</v>
      </c>
      <c r="T8" s="149">
        <f>'PANORAMA JURY'!$B$17</f>
        <v>0</v>
      </c>
      <c r="U8" s="149">
        <f>'PANORAMA JURY'!$B$18</f>
        <v>0</v>
      </c>
      <c r="V8" s="149">
        <f>'PANORAMA JURY'!$B$19</f>
        <v>0</v>
      </c>
      <c r="W8" s="149">
        <f>'PANORAMA JURY'!$B$20</f>
        <v>0</v>
      </c>
      <c r="X8" s="149">
        <f>'PANORAMA JURY'!$B$21</f>
        <v>0</v>
      </c>
      <c r="Y8" s="149">
        <f>'PANORAMA JURY'!$B$22</f>
        <v>0</v>
      </c>
      <c r="Z8" s="149">
        <f>'PANORAMA JURY'!$B$23</f>
        <v>0</v>
      </c>
      <c r="AA8" s="149">
        <f>'PANORAMA JURY'!$B$24</f>
        <v>0</v>
      </c>
      <c r="AB8" s="149">
        <f>'PANORAMA JURY'!$B$25</f>
        <v>0</v>
      </c>
      <c r="AC8" s="149">
        <f>'PANORAMA JURY'!$B$26</f>
        <v>0</v>
      </c>
      <c r="AD8" s="149">
        <f>'PANORAMA JURY'!$B$27</f>
        <v>0</v>
      </c>
      <c r="AE8" s="149">
        <f>'PANORAMA JURY'!$B$28</f>
        <v>0</v>
      </c>
      <c r="AF8" s="149">
        <f>'PANORAMA JURY'!$B$29</f>
        <v>0</v>
      </c>
      <c r="AG8" s="149">
        <f>'PANORAMA JURY'!$B$30</f>
        <v>0</v>
      </c>
      <c r="AH8" s="149">
        <f>'PANORAMA JURY'!$B$31</f>
        <v>0</v>
      </c>
      <c r="AI8" s="149">
        <f>'PANORAMA JURY'!$B$32</f>
        <v>0</v>
      </c>
      <c r="AJ8" s="149">
        <f>'PANORAMA JURY'!$B$33</f>
        <v>0</v>
      </c>
      <c r="AK8" s="149">
        <f>'PANORAMA JURY'!$B$34</f>
        <v>0</v>
      </c>
      <c r="AL8" s="149">
        <f>'PANORAMA JURY'!$B$35</f>
        <v>0</v>
      </c>
      <c r="AM8" s="149">
        <f>'PANORAMA JURY'!$B$36</f>
        <v>0</v>
      </c>
      <c r="AN8" s="149">
        <f>'PANORAMA JURY'!$B$37</f>
        <v>0</v>
      </c>
      <c r="AO8" s="149">
        <f>'PANORAMA JURY'!$B$38</f>
        <v>0</v>
      </c>
      <c r="AP8" s="149">
        <f>'PANORAMA JURY'!$B$39</f>
        <v>0</v>
      </c>
      <c r="AQ8" s="149">
        <f>'PANORAMA JURY'!$B$40</f>
        <v>0</v>
      </c>
      <c r="AR8" s="149">
        <f>'PANORAMA JURY'!$B$41</f>
        <v>0</v>
      </c>
      <c r="AS8" s="149">
        <f>'PANORAMA JURY'!$B$42</f>
        <v>0</v>
      </c>
      <c r="AT8" s="149">
        <f>'PANORAMA JURY'!$B$43</f>
        <v>0</v>
      </c>
      <c r="AU8" s="149">
        <f>'PANORAMA JURY'!$B$44</f>
        <v>0</v>
      </c>
      <c r="AV8" s="149">
        <f>'PANORAMA JURY'!$B$45</f>
        <v>0</v>
      </c>
      <c r="AW8" s="149">
        <f>'PANORAMA JURY'!$B$46</f>
        <v>0</v>
      </c>
      <c r="AX8" s="149">
        <f>'PANORAMA JURY'!$B$47</f>
        <v>0</v>
      </c>
      <c r="AY8" s="149">
        <f>'PANORAMA JURY'!$B$48</f>
        <v>0</v>
      </c>
      <c r="AZ8" s="149">
        <f>'PANORAMA JURY'!$B$49</f>
        <v>0</v>
      </c>
      <c r="BA8" s="150">
        <f>'PANORAMA JURY'!$B$50</f>
        <v>0</v>
      </c>
      <c r="BJ8" s="53"/>
    </row>
    <row r="9" spans="1:256" s="62" customFormat="1" ht="16.5" customHeight="1" x14ac:dyDescent="0.2">
      <c r="A9" s="54"/>
      <c r="B9" s="55"/>
      <c r="C9" s="151">
        <f>B9-A9</f>
        <v>0</v>
      </c>
      <c r="D9" s="56"/>
      <c r="E9" s="57"/>
      <c r="F9" s="58"/>
      <c r="G9" s="5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256" ht="16.5" customHeight="1" x14ac:dyDescent="0.2">
      <c r="A10" s="63"/>
      <c r="B10" s="64"/>
      <c r="C10" s="152">
        <f t="shared" ref="C10:C48" si="2">B10-A10</f>
        <v>0</v>
      </c>
      <c r="D10" s="65"/>
      <c r="E10" s="66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J10"/>
    </row>
    <row r="11" spans="1:256" ht="16.5" customHeight="1" x14ac:dyDescent="0.2">
      <c r="A11" s="63"/>
      <c r="B11" s="64"/>
      <c r="C11" s="152">
        <f t="shared" si="2"/>
        <v>0</v>
      </c>
      <c r="D11" s="65"/>
      <c r="E11" s="72"/>
      <c r="F11" s="67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J11"/>
    </row>
    <row r="12" spans="1:256" ht="16.5" customHeight="1" x14ac:dyDescent="0.2">
      <c r="A12" s="63"/>
      <c r="B12" s="64"/>
      <c r="C12" s="152">
        <f t="shared" si="2"/>
        <v>0</v>
      </c>
      <c r="D12" s="65"/>
      <c r="E12" s="72"/>
      <c r="F12" s="67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J12"/>
    </row>
    <row r="13" spans="1:256" ht="16.5" customHeight="1" x14ac:dyDescent="0.2">
      <c r="A13" s="63"/>
      <c r="B13" s="64"/>
      <c r="C13" s="152">
        <f t="shared" si="2"/>
        <v>0</v>
      </c>
      <c r="D13" s="65"/>
      <c r="E13" s="72"/>
      <c r="F13" s="67"/>
      <c r="G13" s="68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J13"/>
    </row>
    <row r="14" spans="1:256" ht="16.5" customHeight="1" x14ac:dyDescent="0.2">
      <c r="A14" s="63"/>
      <c r="B14" s="64"/>
      <c r="C14" s="152">
        <f t="shared" si="2"/>
        <v>0</v>
      </c>
      <c r="D14" s="65"/>
      <c r="E14" s="72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J14"/>
    </row>
    <row r="15" spans="1:256" ht="16.5" customHeight="1" x14ac:dyDescent="0.2">
      <c r="A15" s="63"/>
      <c r="B15" s="64"/>
      <c r="C15" s="152">
        <f t="shared" si="2"/>
        <v>0</v>
      </c>
      <c r="D15" s="65"/>
      <c r="E15" s="72"/>
      <c r="F15" s="67"/>
      <c r="G15" s="6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J15"/>
    </row>
    <row r="16" spans="1:256" ht="16.5" customHeight="1" x14ac:dyDescent="0.2">
      <c r="A16" s="63"/>
      <c r="B16" s="64"/>
      <c r="C16" s="152">
        <f t="shared" si="2"/>
        <v>0</v>
      </c>
      <c r="D16" s="65"/>
      <c r="E16" s="72"/>
      <c r="F16" s="67"/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J16"/>
    </row>
    <row r="17" spans="1:62" ht="16.5" customHeight="1" x14ac:dyDescent="0.2">
      <c r="A17" s="63"/>
      <c r="B17" s="64"/>
      <c r="C17" s="152">
        <f t="shared" si="2"/>
        <v>0</v>
      </c>
      <c r="D17" s="65"/>
      <c r="E17" s="72"/>
      <c r="F17" s="67"/>
      <c r="G17" s="68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J17"/>
    </row>
    <row r="18" spans="1:62" ht="16.5" customHeight="1" x14ac:dyDescent="0.2">
      <c r="A18" s="63"/>
      <c r="B18" s="64"/>
      <c r="C18" s="152">
        <f t="shared" si="2"/>
        <v>0</v>
      </c>
      <c r="D18" s="65"/>
      <c r="E18" s="72"/>
      <c r="F18" s="67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J18"/>
    </row>
    <row r="19" spans="1:62" ht="16.5" customHeight="1" x14ac:dyDescent="0.2">
      <c r="A19" s="63"/>
      <c r="B19" s="64"/>
      <c r="C19" s="152">
        <f t="shared" si="2"/>
        <v>0</v>
      </c>
      <c r="D19" s="65"/>
      <c r="E19" s="72"/>
      <c r="F19" s="67"/>
      <c r="G19" s="68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J19"/>
    </row>
    <row r="20" spans="1:62" ht="16.5" customHeight="1" x14ac:dyDescent="0.2">
      <c r="A20" s="63"/>
      <c r="B20" s="64"/>
      <c r="C20" s="152">
        <f t="shared" si="2"/>
        <v>0</v>
      </c>
      <c r="D20" s="65"/>
      <c r="E20" s="72"/>
      <c r="F20" s="67"/>
      <c r="G20" s="68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J20"/>
    </row>
    <row r="21" spans="1:62" ht="16.5" customHeight="1" x14ac:dyDescent="0.2">
      <c r="A21" s="63"/>
      <c r="B21" s="64"/>
      <c r="C21" s="152">
        <f t="shared" si="2"/>
        <v>0</v>
      </c>
      <c r="D21" s="65"/>
      <c r="E21" s="72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J21"/>
    </row>
    <row r="22" spans="1:62" ht="16.5" customHeight="1" x14ac:dyDescent="0.2">
      <c r="A22" s="63"/>
      <c r="B22" s="64"/>
      <c r="C22" s="152">
        <f t="shared" si="2"/>
        <v>0</v>
      </c>
      <c r="D22" s="65"/>
      <c r="E22" s="72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J22"/>
    </row>
    <row r="23" spans="1:62" ht="16.5" customHeight="1" x14ac:dyDescent="0.2">
      <c r="A23" s="63"/>
      <c r="B23" s="64"/>
      <c r="C23" s="152">
        <f t="shared" si="2"/>
        <v>0</v>
      </c>
      <c r="D23" s="65"/>
      <c r="E23" s="72"/>
      <c r="F23" s="67"/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J23"/>
    </row>
    <row r="24" spans="1:62" ht="16.5" customHeight="1" x14ac:dyDescent="0.2">
      <c r="A24" s="63"/>
      <c r="B24" s="64"/>
      <c r="C24" s="152">
        <f t="shared" si="2"/>
        <v>0</v>
      </c>
      <c r="D24" s="65"/>
      <c r="E24" s="72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J24"/>
    </row>
    <row r="25" spans="1:62" ht="16.5" customHeight="1" x14ac:dyDescent="0.2">
      <c r="A25" s="63"/>
      <c r="B25" s="64"/>
      <c r="C25" s="152">
        <f t="shared" si="2"/>
        <v>0</v>
      </c>
      <c r="D25" s="65"/>
      <c r="E25" s="117"/>
      <c r="F25" s="67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J25"/>
    </row>
    <row r="26" spans="1:62" ht="16.5" customHeight="1" x14ac:dyDescent="0.2">
      <c r="A26" s="63"/>
      <c r="B26" s="64"/>
      <c r="C26" s="152">
        <f t="shared" si="2"/>
        <v>0</v>
      </c>
      <c r="D26" s="65"/>
      <c r="E26" s="72"/>
      <c r="F26" s="67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J26"/>
    </row>
    <row r="27" spans="1:62" ht="16.5" customHeight="1" x14ac:dyDescent="0.2">
      <c r="A27" s="63"/>
      <c r="B27" s="64"/>
      <c r="C27" s="152">
        <f t="shared" si="2"/>
        <v>0</v>
      </c>
      <c r="D27" s="65"/>
      <c r="E27" s="72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J27"/>
    </row>
    <row r="28" spans="1:62" ht="16.5" customHeight="1" x14ac:dyDescent="0.2">
      <c r="A28" s="63"/>
      <c r="B28" s="64"/>
      <c r="C28" s="152">
        <f t="shared" si="2"/>
        <v>0</v>
      </c>
      <c r="D28" s="65"/>
      <c r="E28" s="72"/>
      <c r="F28" s="67"/>
      <c r="G28" s="68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J28" s="73"/>
    </row>
    <row r="29" spans="1:62" ht="16.5" customHeight="1" x14ac:dyDescent="0.2">
      <c r="A29" s="63"/>
      <c r="B29" s="64"/>
      <c r="C29" s="152">
        <f t="shared" si="2"/>
        <v>0</v>
      </c>
      <c r="D29" s="65"/>
      <c r="E29" s="72"/>
      <c r="F29" s="67"/>
      <c r="G29" s="68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J29" s="73"/>
    </row>
    <row r="30" spans="1:62" ht="16.5" customHeight="1" x14ac:dyDescent="0.2">
      <c r="A30" s="63"/>
      <c r="B30" s="64"/>
      <c r="C30" s="152">
        <f t="shared" si="2"/>
        <v>0</v>
      </c>
      <c r="D30" s="65"/>
      <c r="E30" s="72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J30" s="73"/>
    </row>
    <row r="31" spans="1:62" ht="16.5" customHeight="1" x14ac:dyDescent="0.2">
      <c r="A31" s="63"/>
      <c r="B31" s="64"/>
      <c r="C31" s="152">
        <f t="shared" si="2"/>
        <v>0</v>
      </c>
      <c r="D31" s="65"/>
      <c r="E31" s="72"/>
      <c r="F31" s="67"/>
      <c r="G31" s="68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J31" s="73"/>
    </row>
    <row r="32" spans="1:62" ht="16.5" customHeight="1" x14ac:dyDescent="0.2">
      <c r="A32" s="63"/>
      <c r="B32" s="64"/>
      <c r="C32" s="152">
        <f t="shared" si="2"/>
        <v>0</v>
      </c>
      <c r="D32" s="65"/>
      <c r="E32" s="72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J32" s="73"/>
    </row>
    <row r="33" spans="1:62" ht="16.5" customHeight="1" x14ac:dyDescent="0.2">
      <c r="A33" s="63"/>
      <c r="B33" s="64"/>
      <c r="C33" s="152">
        <f t="shared" si="2"/>
        <v>0</v>
      </c>
      <c r="D33" s="65"/>
      <c r="E33" s="72"/>
      <c r="F33" s="67"/>
      <c r="G33" s="68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J33" s="73"/>
    </row>
    <row r="34" spans="1:62" ht="16.5" customHeight="1" x14ac:dyDescent="0.2">
      <c r="A34" s="63"/>
      <c r="B34" s="64"/>
      <c r="C34" s="152">
        <f t="shared" si="2"/>
        <v>0</v>
      </c>
      <c r="D34" s="65"/>
      <c r="E34" s="72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J34" s="73"/>
    </row>
    <row r="35" spans="1:62" ht="16.5" customHeight="1" x14ac:dyDescent="0.2">
      <c r="A35" s="63"/>
      <c r="B35" s="64"/>
      <c r="C35" s="152">
        <f t="shared" si="2"/>
        <v>0</v>
      </c>
      <c r="D35" s="65"/>
      <c r="E35" s="72"/>
      <c r="F35" s="67"/>
      <c r="G35" s="68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62" ht="16.5" customHeight="1" x14ac:dyDescent="0.2">
      <c r="A36" s="63"/>
      <c r="B36" s="64"/>
      <c r="C36" s="152">
        <f t="shared" si="2"/>
        <v>0</v>
      </c>
      <c r="D36" s="65"/>
      <c r="E36" s="72"/>
      <c r="F36" s="67"/>
      <c r="G36" s="68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62" ht="16.5" customHeight="1" x14ac:dyDescent="0.2">
      <c r="A37" s="63"/>
      <c r="B37" s="64"/>
      <c r="C37" s="152">
        <f t="shared" si="2"/>
        <v>0</v>
      </c>
      <c r="D37" s="65"/>
      <c r="E37" s="72"/>
      <c r="F37" s="67"/>
      <c r="G37" s="68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62" ht="16.5" customHeight="1" x14ac:dyDescent="0.2">
      <c r="A38" s="63"/>
      <c r="B38" s="64"/>
      <c r="C38" s="152">
        <f t="shared" si="2"/>
        <v>0</v>
      </c>
      <c r="D38" s="65"/>
      <c r="E38" s="72"/>
      <c r="F38" s="67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</row>
    <row r="39" spans="1:62" ht="16.5" customHeight="1" x14ac:dyDescent="0.2">
      <c r="A39" s="63"/>
      <c r="B39" s="64"/>
      <c r="C39" s="152">
        <f t="shared" si="2"/>
        <v>0</v>
      </c>
      <c r="D39" s="65"/>
      <c r="E39" s="72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62" ht="16.5" customHeight="1" x14ac:dyDescent="0.2">
      <c r="A40" s="63"/>
      <c r="B40" s="64"/>
      <c r="C40" s="152">
        <f t="shared" si="2"/>
        <v>0</v>
      </c>
      <c r="D40" s="65"/>
      <c r="E40" s="72"/>
      <c r="F40" s="67"/>
      <c r="G40" s="68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62" ht="16.5" customHeight="1" x14ac:dyDescent="0.2">
      <c r="A41" s="63"/>
      <c r="B41" s="64"/>
      <c r="C41" s="152">
        <f t="shared" si="2"/>
        <v>0</v>
      </c>
      <c r="D41" s="65"/>
      <c r="E41" s="72"/>
      <c r="F41" s="67"/>
      <c r="G41" s="68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62" ht="16.5" customHeight="1" x14ac:dyDescent="0.2">
      <c r="A42" s="63"/>
      <c r="B42" s="64"/>
      <c r="C42" s="152">
        <f t="shared" si="2"/>
        <v>0</v>
      </c>
      <c r="D42" s="65"/>
      <c r="E42" s="72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</row>
    <row r="43" spans="1:62" ht="16.5" customHeight="1" x14ac:dyDescent="0.2">
      <c r="A43" s="63"/>
      <c r="B43" s="64"/>
      <c r="C43" s="152">
        <f t="shared" si="2"/>
        <v>0</v>
      </c>
      <c r="D43" s="65"/>
      <c r="E43" s="72"/>
      <c r="F43" s="67"/>
      <c r="G43" s="68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62" ht="16.5" customHeight="1" x14ac:dyDescent="0.2">
      <c r="A44" s="63"/>
      <c r="B44" s="64"/>
      <c r="C44" s="152">
        <f t="shared" si="2"/>
        <v>0</v>
      </c>
      <c r="D44" s="65"/>
      <c r="E44" s="72"/>
      <c r="F44" s="67"/>
      <c r="G44" s="68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</row>
    <row r="45" spans="1:62" ht="16.5" customHeight="1" x14ac:dyDescent="0.2">
      <c r="A45" s="63"/>
      <c r="B45" s="64"/>
      <c r="C45" s="152">
        <f t="shared" si="2"/>
        <v>0</v>
      </c>
      <c r="D45" s="65"/>
      <c r="E45" s="72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</row>
    <row r="46" spans="1:62" ht="16.5" customHeight="1" x14ac:dyDescent="0.2">
      <c r="A46" s="63"/>
      <c r="B46" s="64"/>
      <c r="C46" s="152">
        <f t="shared" si="2"/>
        <v>0</v>
      </c>
      <c r="D46" s="65"/>
      <c r="E46" s="72"/>
      <c r="F46" s="67"/>
      <c r="G46" s="68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</row>
    <row r="47" spans="1:62" ht="16.5" customHeight="1" x14ac:dyDescent="0.2">
      <c r="A47" s="63"/>
      <c r="B47" s="64"/>
      <c r="C47" s="152">
        <f t="shared" si="2"/>
        <v>0</v>
      </c>
      <c r="D47" s="65"/>
      <c r="E47" s="72"/>
      <c r="F47" s="67"/>
      <c r="G47" s="68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</row>
    <row r="48" spans="1:62" ht="16.5" customHeight="1" thickBot="1" x14ac:dyDescent="0.25">
      <c r="A48" s="75"/>
      <c r="B48" s="76"/>
      <c r="C48" s="153">
        <f t="shared" si="2"/>
        <v>0</v>
      </c>
      <c r="D48" s="77"/>
      <c r="E48" s="78"/>
      <c r="F48" s="79"/>
      <c r="G48" s="80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</row>
    <row r="50" spans="62:62" x14ac:dyDescent="0.3">
      <c r="BJ50" s="19" t="str">
        <f>MAPPING!F1</f>
        <v>Liste Segments</v>
      </c>
    </row>
    <row r="51" spans="62:62" x14ac:dyDescent="0.3">
      <c r="BJ51" s="21">
        <f>MAPPING!F2</f>
        <v>0</v>
      </c>
    </row>
    <row r="52" spans="62:62" x14ac:dyDescent="0.3">
      <c r="BJ52" s="21" t="str">
        <f>MAPPING!F3</f>
        <v>Short Program</v>
      </c>
    </row>
    <row r="53" spans="62:62" x14ac:dyDescent="0.3">
      <c r="BJ53" s="21" t="str">
        <f>MAPPING!F4</f>
        <v>Free Skating</v>
      </c>
    </row>
    <row r="54" spans="62:62" x14ac:dyDescent="0.3">
      <c r="BJ54" s="21" t="str">
        <f>MAPPING!F5</f>
        <v>Pattern Dance</v>
      </c>
    </row>
    <row r="55" spans="62:62" x14ac:dyDescent="0.3">
      <c r="BJ55" s="21" t="str">
        <f>MAPPING!F6</f>
        <v>Rhythm Dance</v>
      </c>
    </row>
    <row r="56" spans="62:62" x14ac:dyDescent="0.3">
      <c r="BJ56" s="21" t="str">
        <f>MAPPING!F7</f>
        <v>Free Dance</v>
      </c>
    </row>
    <row r="57" spans="62:62" x14ac:dyDescent="0.3">
      <c r="BJ57" s="21" t="str">
        <f>MAPPING!F8</f>
        <v>Danse d'Interprétation</v>
      </c>
    </row>
    <row r="58" spans="62:62" x14ac:dyDescent="0.3">
      <c r="BJ58" s="21" t="str">
        <f>MAPPING!F9</f>
        <v>Exercice Chorégraphique</v>
      </c>
    </row>
    <row r="59" spans="62:62" x14ac:dyDescent="0.3">
      <c r="BJ59" s="21" t="str">
        <f>MAPPING!F10</f>
        <v>Ballet Libre</v>
      </c>
    </row>
    <row r="60" spans="62:62" x14ac:dyDescent="0.3">
      <c r="BJ60" s="21" t="str">
        <f>MAPPING!F11</f>
        <v>Top-Jump</v>
      </c>
    </row>
    <row r="61" spans="62:62" x14ac:dyDescent="0.3">
      <c r="BJ61" s="21" t="str">
        <f>MAPPING!F12</f>
        <v>Top-Spin</v>
      </c>
    </row>
    <row r="62" spans="62:62" x14ac:dyDescent="0.3">
      <c r="BJ62" s="21" t="str">
        <f>MAPPING!F13</f>
        <v>Monitoring</v>
      </c>
    </row>
    <row r="63" spans="62:62" x14ac:dyDescent="0.3">
      <c r="BJ63" s="21" t="str">
        <f>MAPPING!F14</f>
        <v>*** Surfaçage ***</v>
      </c>
    </row>
    <row r="64" spans="62:62" x14ac:dyDescent="0.3">
      <c r="BJ64" s="21" t="str">
        <f>MAPPING!F16</f>
        <v>*** Pause ***</v>
      </c>
    </row>
    <row r="65" spans="62:62" x14ac:dyDescent="0.3">
      <c r="BJ65" s="21" t="str">
        <f>MAPPING!F15</f>
        <v>*** Réunion ***</v>
      </c>
    </row>
    <row r="66" spans="62:62" x14ac:dyDescent="0.3">
      <c r="BJ66" s="21" t="str">
        <f>MAPPING!F17</f>
        <v>Bobsleigh-Skeleton</v>
      </c>
    </row>
    <row r="67" spans="62:62" x14ac:dyDescent="0.3">
      <c r="BJ67" s="21" t="str">
        <f>MAPPING!F18</f>
        <v>Curling</v>
      </c>
    </row>
    <row r="68" spans="62:62" x14ac:dyDescent="0.3">
      <c r="BJ68" s="21" t="str">
        <f>MAPPING!F19</f>
        <v>ShortTrack</v>
      </c>
    </row>
    <row r="69" spans="62:62" x14ac:dyDescent="0.3">
      <c r="BJ69" s="21" t="str">
        <f>MAPPING!F20</f>
        <v>FreeStyle</v>
      </c>
    </row>
    <row r="70" spans="62:62" x14ac:dyDescent="0.3">
      <c r="BJ70" s="21" t="str">
        <f>MAPPING!F21</f>
        <v>IceCross</v>
      </c>
    </row>
    <row r="71" spans="62:62" x14ac:dyDescent="0.3">
      <c r="BJ71" s="21" t="str">
        <f>MAPPING!F22</f>
        <v>Autre</v>
      </c>
    </row>
    <row r="72" spans="62:62" x14ac:dyDescent="0.3">
      <c r="BJ72" s="21">
        <f>MAPPING!F23</f>
        <v>0</v>
      </c>
    </row>
    <row r="73" spans="62:62" x14ac:dyDescent="0.3">
      <c r="BJ73" s="21">
        <f>MAPPING!F24</f>
        <v>0</v>
      </c>
    </row>
    <row r="74" spans="62:62" x14ac:dyDescent="0.3">
      <c r="BJ74" s="21">
        <f>MAPPING!F25</f>
        <v>0</v>
      </c>
    </row>
    <row r="75" spans="62:62" x14ac:dyDescent="0.3">
      <c r="BJ75" s="21">
        <f>MAPPING!F26</f>
        <v>0</v>
      </c>
    </row>
    <row r="76" spans="62:62" x14ac:dyDescent="0.3">
      <c r="BJ76" s="21">
        <f>MAPPING!F27</f>
        <v>0</v>
      </c>
    </row>
    <row r="77" spans="62:62" x14ac:dyDescent="0.3">
      <c r="BJ77" s="21">
        <f>MAPPING!F28</f>
        <v>0</v>
      </c>
    </row>
    <row r="78" spans="62:62" x14ac:dyDescent="0.3">
      <c r="BJ78" s="21">
        <f>MAPPING!F29</f>
        <v>0</v>
      </c>
    </row>
  </sheetData>
  <sheetProtection algorithmName="SHA-512" hashValue="8z0yBvUlxDQW7WmNKpAdFnwT0Utoj9KJzURYomUALYeZWd2FPHsQlULiQusOQE6lVR2DiFlYUDOgrxImQnoItw==" saltValue="61rYVOnlKH13u7heVZfjkg==" spinCount="100000" sheet="1" objects="1" scenarios="1" selectLockedCells="1" pivotTables="0"/>
  <dataConsolidate/>
  <mergeCells count="16">
    <mergeCell ref="A7:F7"/>
    <mergeCell ref="F8:G8"/>
    <mergeCell ref="A1:AK1"/>
    <mergeCell ref="A2:AK2"/>
    <mergeCell ref="A3:AK3"/>
    <mergeCell ref="A4:D4"/>
    <mergeCell ref="A5:D5"/>
    <mergeCell ref="HO1:IV1"/>
    <mergeCell ref="E6:G6"/>
    <mergeCell ref="AL1:BV1"/>
    <mergeCell ref="BW1:DG1"/>
    <mergeCell ref="DH1:ER1"/>
    <mergeCell ref="ES1:GC1"/>
    <mergeCell ref="GD1:HN1"/>
    <mergeCell ref="E4:G4"/>
    <mergeCell ref="E5:G5"/>
  </mergeCells>
  <conditionalFormatting sqref="H9:BA48">
    <cfRule type="containsText" dxfId="11" priority="1" stopIfTrue="1" operator="containsText" text=" ">
      <formula>NOT(ISERROR(SEARCH(" ",H9)))</formula>
    </cfRule>
    <cfRule type="cellIs" dxfId="10" priority="2" operator="equal">
      <formula>"N"</formula>
    </cfRule>
  </conditionalFormatting>
  <conditionalFormatting sqref="A9:B48 D9:BA48">
    <cfRule type="expression" dxfId="9" priority="3">
      <formula>LEFT($F9,13)="*** Pause ***"</formula>
    </cfRule>
    <cfRule type="expression" dxfId="8" priority="4">
      <formula>LEFT($F9,3)="***"</formula>
    </cfRule>
  </conditionalFormatting>
  <dataValidations count="1">
    <dataValidation type="list" allowBlank="1" showInputMessage="1" showErrorMessage="1" sqref="F9:F48" xr:uid="{048B8F07-9E3D-4FAE-9F8C-3F6F222C7F5C}">
      <formula1>$BJ$51:$BJ$78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27559055118110237"/>
  <pageSetup paperSize="9" scale="43" orientation="landscape" r:id="rId1"/>
  <headerFooter>
    <oddHeader>&amp;L&amp;K000000&amp;G&amp;C&amp;"Arial,Gras"&amp;16&amp;K0070C0PANORAMA DES JURYS&amp;R&amp;K000000Version 15 - 03/02/2023
imprimé le &amp;D à &amp;T</oddHeader>
    <oddFooter>&amp;R&amp;8&amp;K0070C0Commission Fédérale des Officiels d'Arbitrage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22</vt:i4>
      </vt:variant>
    </vt:vector>
  </HeadingPairs>
  <TitlesOfParts>
    <vt:vector size="34" baseType="lpstr">
      <vt:lpstr>MAPPING</vt:lpstr>
      <vt:lpstr>PANORAMA EVENEMENT</vt:lpstr>
      <vt:lpstr>EXPORT AGORA</vt:lpstr>
      <vt:lpstr>PANORAMA JURY</vt:lpstr>
      <vt:lpstr>Lundi</vt:lpstr>
      <vt:lpstr>Mardi</vt:lpstr>
      <vt:lpstr>Mercredi</vt:lpstr>
      <vt:lpstr>Jeudi</vt:lpstr>
      <vt:lpstr>Vendredi</vt:lpstr>
      <vt:lpstr>Samedi</vt:lpstr>
      <vt:lpstr>Dimanche</vt:lpstr>
      <vt:lpstr>RECAPITULATIF ARBITRAGE</vt:lpstr>
      <vt:lpstr>Dimanche!Impression_des_titres</vt:lpstr>
      <vt:lpstr>Jeudi!Impression_des_titres</vt:lpstr>
      <vt:lpstr>Lundi!Impression_des_titres</vt:lpstr>
      <vt:lpstr>Mardi!Impression_des_titres</vt:lpstr>
      <vt:lpstr>Mercredi!Impression_des_titres</vt:lpstr>
      <vt:lpstr>Samedi!Impression_des_titres</vt:lpstr>
      <vt:lpstr>Vendredi!Impression_des_titres</vt:lpstr>
      <vt:lpstr>listefonction</vt:lpstr>
      <vt:lpstr>listeniveau</vt:lpstr>
      <vt:lpstr>listesegment</vt:lpstr>
      <vt:lpstr>NiveauIndem</vt:lpstr>
      <vt:lpstr>Dimanche!Zone_d_impression</vt:lpstr>
      <vt:lpstr>'EXPORT AGORA'!Zone_d_impression</vt:lpstr>
      <vt:lpstr>Jeudi!Zone_d_impression</vt:lpstr>
      <vt:lpstr>Lundi!Zone_d_impression</vt:lpstr>
      <vt:lpstr>Mardi!Zone_d_impression</vt:lpstr>
      <vt:lpstr>Mercredi!Zone_d_impression</vt:lpstr>
      <vt:lpstr>'PANORAMA EVENEMENT'!Zone_d_impression</vt:lpstr>
      <vt:lpstr>'PANORAMA JURY'!Zone_d_impression</vt:lpstr>
      <vt:lpstr>'RECAPITULATIF ARBITRAGE'!Zone_d_impression</vt:lpstr>
      <vt:lpstr>Samedi!Zone_d_impression</vt:lpstr>
      <vt:lpstr>Vendredi!Zone_d_impression</vt:lpstr>
    </vt:vector>
  </TitlesOfParts>
  <Company>DGAC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ROLS</dc:creator>
  <cp:lastModifiedBy>Gilles ROLS</cp:lastModifiedBy>
  <cp:lastPrinted>2023-02-13T16:06:14Z</cp:lastPrinted>
  <dcterms:created xsi:type="dcterms:W3CDTF">2018-02-20T10:31:29Z</dcterms:created>
  <dcterms:modified xsi:type="dcterms:W3CDTF">2023-02-13T16:07:35Z</dcterms:modified>
</cp:coreProperties>
</file>